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19416" windowHeight="9720"/>
  </bookViews>
  <sheets>
    <sheet name="Таблица 1" sheetId="1" r:id="rId1"/>
    <sheet name="Таблица 2" sheetId="2" r:id="rId2"/>
    <sheet name="Таблица 3" sheetId="3" r:id="rId3"/>
    <sheet name="Лист1" sheetId="4" state="hidden" r:id="rId4"/>
  </sheets>
  <definedNames>
    <definedName name="_xlnm._FilterDatabase" localSheetId="0" hidden="1">'Таблица 1'!$A$17:$AGQ$82</definedName>
    <definedName name="_xlnm._FilterDatabase" localSheetId="1" hidden="1">'Таблица 2'!$A$7:$YG$113</definedName>
    <definedName name="_xlnm.Print_Area" localSheetId="0">'Таблица 1'!$A$1:$W$87</definedName>
  </definedNames>
  <calcPr calcId="145621" calcMode="autoNoTable"/>
  <pivotCaches>
    <pivotCache cacheId="0" r:id="rId5"/>
  </pivotCaches>
</workbook>
</file>

<file path=xl/calcChain.xml><?xml version="1.0" encoding="utf-8"?>
<calcChain xmlns="http://schemas.openxmlformats.org/spreadsheetml/2006/main">
  <c r="A109" i="4" l="1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6" i="4"/>
  <c r="A5" i="4"/>
  <c r="A4" i="4"/>
  <c r="N12" i="3"/>
  <c r="M12" i="3"/>
  <c r="M111" i="2"/>
  <c r="N111" i="2" s="1"/>
  <c r="N110" i="2"/>
  <c r="M110" i="2"/>
  <c r="L110" i="2"/>
  <c r="M109" i="2"/>
  <c r="N109" i="2" s="1"/>
  <c r="N108" i="2"/>
  <c r="M108" i="2"/>
  <c r="L108" i="2"/>
  <c r="M107" i="2"/>
  <c r="N107" i="2" s="1"/>
  <c r="N106" i="2"/>
  <c r="M106" i="2"/>
  <c r="L106" i="2"/>
  <c r="M105" i="2"/>
  <c r="N105" i="2" s="1"/>
  <c r="N104" i="2"/>
  <c r="M104" i="2"/>
  <c r="L104" i="2"/>
  <c r="M103" i="2"/>
  <c r="N103" i="2" s="1"/>
  <c r="N102" i="2"/>
  <c r="M102" i="2"/>
  <c r="L102" i="2"/>
  <c r="M101" i="2"/>
  <c r="N101" i="2" s="1"/>
  <c r="N100" i="2"/>
  <c r="M100" i="2"/>
  <c r="L100" i="2"/>
  <c r="M99" i="2"/>
  <c r="N98" i="2"/>
  <c r="M98" i="2"/>
  <c r="L98" i="2"/>
  <c r="M97" i="2"/>
  <c r="N96" i="2"/>
  <c r="M96" i="2"/>
  <c r="L96" i="2"/>
  <c r="M95" i="2"/>
  <c r="N94" i="2"/>
  <c r="M94" i="2"/>
  <c r="L94" i="2"/>
  <c r="M93" i="2"/>
  <c r="N92" i="2"/>
  <c r="M92" i="2"/>
  <c r="L92" i="2"/>
  <c r="M91" i="2"/>
  <c r="N90" i="2"/>
  <c r="M90" i="2"/>
  <c r="L90" i="2"/>
  <c r="M89" i="2"/>
  <c r="N88" i="2"/>
  <c r="M88" i="2"/>
  <c r="L88" i="2"/>
  <c r="M87" i="2"/>
  <c r="N86" i="2"/>
  <c r="M86" i="2"/>
  <c r="L86" i="2"/>
  <c r="M85" i="2"/>
  <c r="N84" i="2"/>
  <c r="M84" i="2"/>
  <c r="L84" i="2"/>
  <c r="M83" i="2"/>
  <c r="N82" i="2"/>
  <c r="M82" i="2"/>
  <c r="L82" i="2"/>
  <c r="M81" i="2"/>
  <c r="N80" i="2"/>
  <c r="M80" i="2"/>
  <c r="L80" i="2"/>
  <c r="M79" i="2"/>
  <c r="N78" i="2"/>
  <c r="M78" i="2"/>
  <c r="L78" i="2"/>
  <c r="M77" i="2"/>
  <c r="N76" i="2"/>
  <c r="M76" i="2"/>
  <c r="L76" i="2"/>
  <c r="M75" i="2"/>
  <c r="N74" i="2"/>
  <c r="M74" i="2"/>
  <c r="L74" i="2"/>
  <c r="M73" i="2"/>
  <c r="N72" i="2"/>
  <c r="M72" i="2"/>
  <c r="L72" i="2"/>
  <c r="M71" i="2"/>
  <c r="N70" i="2"/>
  <c r="M70" i="2"/>
  <c r="L70" i="2"/>
  <c r="M69" i="2"/>
  <c r="N68" i="2"/>
  <c r="M68" i="2"/>
  <c r="L68" i="2"/>
  <c r="M67" i="2"/>
  <c r="N66" i="2"/>
  <c r="M66" i="2"/>
  <c r="L66" i="2"/>
  <c r="M65" i="2"/>
  <c r="N64" i="2"/>
  <c r="M64" i="2"/>
  <c r="L64" i="2"/>
  <c r="M63" i="2"/>
  <c r="N62" i="2"/>
  <c r="M62" i="2"/>
  <c r="L62" i="2"/>
  <c r="M61" i="2"/>
  <c r="N60" i="2"/>
  <c r="M60" i="2"/>
  <c r="L60" i="2"/>
  <c r="M59" i="2"/>
  <c r="N58" i="2"/>
  <c r="M58" i="2"/>
  <c r="L58" i="2"/>
  <c r="M57" i="2"/>
  <c r="N56" i="2"/>
  <c r="M56" i="2"/>
  <c r="L56" i="2"/>
  <c r="N54" i="2"/>
  <c r="M54" i="2"/>
  <c r="L54" i="2"/>
  <c r="M53" i="2"/>
  <c r="N52" i="2"/>
  <c r="M52" i="2"/>
  <c r="L52" i="2"/>
  <c r="M51" i="2"/>
  <c r="N50" i="2"/>
  <c r="M50" i="2"/>
  <c r="L50" i="2"/>
  <c r="M49" i="2"/>
  <c r="N48" i="2"/>
  <c r="M48" i="2"/>
  <c r="L48" i="2"/>
  <c r="M47" i="2"/>
  <c r="N46" i="2"/>
  <c r="M46" i="2"/>
  <c r="L46" i="2"/>
  <c r="M45" i="2"/>
  <c r="N44" i="2"/>
  <c r="M44" i="2"/>
  <c r="L44" i="2"/>
  <c r="M43" i="2"/>
  <c r="N42" i="2"/>
  <c r="M42" i="2"/>
  <c r="L42" i="2"/>
  <c r="M41" i="2"/>
  <c r="N40" i="2"/>
  <c r="M40" i="2"/>
  <c r="L40" i="2"/>
  <c r="M39" i="2"/>
  <c r="N38" i="2"/>
  <c r="M38" i="2"/>
  <c r="L38" i="2"/>
  <c r="M37" i="2"/>
  <c r="N36" i="2"/>
  <c r="M36" i="2"/>
  <c r="L36" i="2"/>
  <c r="M35" i="2"/>
  <c r="N34" i="2"/>
  <c r="M34" i="2"/>
  <c r="L34" i="2"/>
  <c r="M33" i="2"/>
  <c r="N32" i="2"/>
  <c r="M32" i="2"/>
  <c r="L32" i="2"/>
  <c r="M31" i="2"/>
  <c r="N31" i="2" s="1"/>
  <c r="N30" i="2"/>
  <c r="M30" i="2"/>
  <c r="L30" i="2"/>
  <c r="M29" i="2"/>
  <c r="N29" i="2" s="1"/>
  <c r="N28" i="2"/>
  <c r="M28" i="2"/>
  <c r="L28" i="2"/>
  <c r="M27" i="2"/>
  <c r="N27" i="2" s="1"/>
  <c r="N26" i="2"/>
  <c r="M26" i="2"/>
  <c r="L26" i="2"/>
  <c r="M25" i="2"/>
  <c r="N25" i="2" s="1"/>
  <c r="N24" i="2"/>
  <c r="M24" i="2"/>
  <c r="L24" i="2"/>
  <c r="M23" i="2"/>
  <c r="N23" i="2" s="1"/>
  <c r="N22" i="2"/>
  <c r="M22" i="2"/>
  <c r="L22" i="2"/>
  <c r="M21" i="2"/>
  <c r="N21" i="2" s="1"/>
  <c r="N20" i="2"/>
  <c r="M20" i="2"/>
  <c r="L20" i="2"/>
  <c r="M19" i="2"/>
  <c r="N19" i="2" s="1"/>
  <c r="N18" i="2"/>
  <c r="M18" i="2"/>
  <c r="L18" i="2"/>
  <c r="M17" i="2"/>
  <c r="N17" i="2" s="1"/>
  <c r="N16" i="2"/>
  <c r="M16" i="2"/>
  <c r="M55" i="2" s="1"/>
  <c r="L16" i="2"/>
  <c r="N15" i="2"/>
  <c r="L15" i="2"/>
  <c r="M14" i="2"/>
  <c r="N14" i="2" s="1"/>
  <c r="N13" i="2"/>
  <c r="M13" i="2"/>
  <c r="L13" i="2"/>
  <c r="M12" i="2"/>
  <c r="N12" i="2" s="1"/>
  <c r="N11" i="2"/>
  <c r="M11" i="2"/>
  <c r="L11" i="2"/>
  <c r="M10" i="2"/>
  <c r="N10" i="2" s="1"/>
  <c r="N9" i="2"/>
  <c r="M9" i="2"/>
  <c r="L9" i="2"/>
  <c r="V81" i="1"/>
  <c r="U81" i="1"/>
  <c r="T81" i="1"/>
  <c r="S81" i="1"/>
  <c r="O81" i="1"/>
  <c r="N81" i="1"/>
  <c r="M81" i="1"/>
  <c r="L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81" i="1" s="1"/>
  <c r="V48" i="1"/>
  <c r="U48" i="1"/>
  <c r="T48" i="1"/>
  <c r="S48" i="1"/>
  <c r="O48" i="1"/>
  <c r="N48" i="1"/>
  <c r="M48" i="1"/>
  <c r="L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48" i="1" s="1"/>
  <c r="U25" i="1"/>
  <c r="T25" i="1"/>
  <c r="S25" i="1"/>
  <c r="O25" i="1"/>
  <c r="O82" i="1" s="1"/>
  <c r="N25" i="1"/>
  <c r="N82" i="1" s="1"/>
  <c r="M25" i="1"/>
  <c r="M82" i="1" s="1"/>
  <c r="L25" i="1"/>
  <c r="L82" i="1" s="1"/>
  <c r="R24" i="1"/>
  <c r="V23" i="1"/>
  <c r="R23" i="1"/>
  <c r="R22" i="1"/>
  <c r="V21" i="1"/>
  <c r="R21" i="1"/>
  <c r="R20" i="1"/>
  <c r="V19" i="1"/>
  <c r="R19" i="1"/>
  <c r="R25" i="1" s="1"/>
  <c r="M10" i="3" l="1"/>
  <c r="N10" i="3" s="1"/>
  <c r="R82" i="1"/>
  <c r="L10" i="2"/>
  <c r="V20" i="1" s="1"/>
  <c r="L12" i="2"/>
  <c r="V22" i="1" s="1"/>
  <c r="V25" i="1" s="1"/>
  <c r="L14" i="2"/>
  <c r="V24" i="1" s="1"/>
  <c r="L17" i="2"/>
  <c r="L19" i="2"/>
  <c r="L21" i="2"/>
  <c r="L23" i="2"/>
  <c r="L25" i="2"/>
  <c r="L27" i="2"/>
  <c r="L29" i="2"/>
  <c r="L31" i="2"/>
  <c r="N55" i="2"/>
  <c r="L55" i="2" s="1"/>
  <c r="M11" i="3" s="1"/>
  <c r="N11" i="3" s="1"/>
  <c r="N33" i="2"/>
  <c r="L33" i="2"/>
  <c r="N35" i="2"/>
  <c r="L35" i="2"/>
  <c r="N37" i="2"/>
  <c r="L37" i="2"/>
  <c r="N39" i="2"/>
  <c r="L39" i="2"/>
  <c r="N41" i="2"/>
  <c r="L41" i="2"/>
  <c r="N43" i="2"/>
  <c r="L43" i="2"/>
  <c r="N45" i="2"/>
  <c r="L45" i="2"/>
  <c r="N47" i="2"/>
  <c r="L47" i="2"/>
  <c r="N49" i="2"/>
  <c r="L49" i="2"/>
  <c r="N51" i="2"/>
  <c r="L51" i="2"/>
  <c r="N53" i="2"/>
  <c r="L53" i="2"/>
  <c r="M112" i="2"/>
  <c r="N112" i="2" s="1"/>
  <c r="N57" i="2"/>
  <c r="L57" i="2" s="1"/>
  <c r="N59" i="2"/>
  <c r="L59" i="2" s="1"/>
  <c r="N61" i="2"/>
  <c r="L61" i="2" s="1"/>
  <c r="N63" i="2"/>
  <c r="L63" i="2" s="1"/>
  <c r="N65" i="2"/>
  <c r="L65" i="2" s="1"/>
  <c r="N67" i="2"/>
  <c r="L67" i="2" s="1"/>
  <c r="N69" i="2"/>
  <c r="L69" i="2" s="1"/>
  <c r="N71" i="2"/>
  <c r="L71" i="2" s="1"/>
  <c r="N73" i="2"/>
  <c r="L73" i="2" s="1"/>
  <c r="N75" i="2"/>
  <c r="L75" i="2" s="1"/>
  <c r="N77" i="2"/>
  <c r="L77" i="2" s="1"/>
  <c r="N79" i="2"/>
  <c r="L79" i="2" s="1"/>
  <c r="N81" i="2"/>
  <c r="L81" i="2" s="1"/>
  <c r="N83" i="2"/>
  <c r="L83" i="2" s="1"/>
  <c r="N85" i="2"/>
  <c r="L85" i="2" s="1"/>
  <c r="N87" i="2"/>
  <c r="L87" i="2" s="1"/>
  <c r="N89" i="2"/>
  <c r="L89" i="2" s="1"/>
  <c r="N91" i="2"/>
  <c r="L91" i="2" s="1"/>
  <c r="N93" i="2"/>
  <c r="L93" i="2" s="1"/>
  <c r="N95" i="2"/>
  <c r="L95" i="2" s="1"/>
  <c r="N97" i="2"/>
  <c r="L97" i="2" s="1"/>
  <c r="N99" i="2"/>
  <c r="L99" i="2" s="1"/>
  <c r="L101" i="2"/>
  <c r="L103" i="2"/>
  <c r="L105" i="2"/>
  <c r="L107" i="2"/>
  <c r="L109" i="2"/>
  <c r="L111" i="2"/>
  <c r="M113" i="2" l="1"/>
  <c r="N113" i="2" l="1"/>
  <c r="L113" i="2"/>
  <c r="V82" i="1" s="1"/>
</calcChain>
</file>

<file path=xl/sharedStrings.xml><?xml version="1.0" encoding="utf-8"?>
<sst xmlns="http://schemas.openxmlformats.org/spreadsheetml/2006/main" count="881" uniqueCount="127">
  <si>
    <t>УТВЕРЖДЕН</t>
  </si>
  <si>
    <t xml:space="preserve">постановлением администрации </t>
  </si>
  <si>
    <t xml:space="preserve">Кировского муниципального округа </t>
  </si>
  <si>
    <t>Ставропольского края</t>
  </si>
  <si>
    <t>Муниципальный краткосрочный (сроком на три года) план реализации региональной программы Капитального ремонта общего имущества многоквартирных домов,</t>
  </si>
  <si>
    <t>расположенных на территории Кировского муниципального округа Ставропольского края, на 2026 - 2028 годы</t>
  </si>
  <si>
    <t>Таблица 1</t>
  </si>
  <si>
    <t>Перечень многоквартирных домов которые подлежат капитальному ремонту</t>
  </si>
  <si>
    <t>Код МКД*</t>
  </si>
  <si>
    <t>№ п/п</t>
  </si>
  <si>
    <t>Год проведения работ</t>
  </si>
  <si>
    <t>Наименование муниципального образования</t>
  </si>
  <si>
    <t>Адрес МКД</t>
  </si>
  <si>
    <t>Способ формирования фонда капитального ремонта**</t>
  </si>
  <si>
    <t>Год ввода в эксплуата-цию</t>
  </si>
  <si>
    <t>Год последнего капитального реомнта</t>
  </si>
  <si>
    <t>Сведения об объектах культурного наследия (ОКН)</t>
  </si>
  <si>
    <t>Общая площадь МКД</t>
  </si>
  <si>
    <t>Всего</t>
  </si>
  <si>
    <t>колличество жителей</t>
  </si>
  <si>
    <t>колличество этажей</t>
  </si>
  <si>
    <t>количество подъездов</t>
  </si>
  <si>
    <t>Стоимость капитального ремонта всего</t>
  </si>
  <si>
    <t>Плановая дата завершения работ</t>
  </si>
  <si>
    <t>Включен в реестр ОКН да/нет</t>
  </si>
  <si>
    <t>Включен в перечень выявленных ОКН              да/нет</t>
  </si>
  <si>
    <t>Предмет охраны ОКН определен да/нет</t>
  </si>
  <si>
    <t xml:space="preserve">в том числе жилых помещений, д. находящихся в собственности </t>
  </si>
  <si>
    <t>всего: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</si>
  <si>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</si>
  <si>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</si>
  <si>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</si>
  <si>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</si>
  <si>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Кировский муниципальный округ</t>
  </si>
  <si>
    <t>г. Новопавловск, ул. Красноармейская, д. 25</t>
  </si>
  <si>
    <t>нет</t>
  </si>
  <si>
    <t>г. Новопавловск, ул. Лесная, д. 3</t>
  </si>
  <si>
    <t>г. Новопавловск, ул. Мира, д. 143</t>
  </si>
  <si>
    <t>г. Новопавловск, ул. Красная, д. 273</t>
  </si>
  <si>
    <t>г. Новопавловск, ул. Продольная, д. 339</t>
  </si>
  <si>
    <t>г. Новопавловск, ул. Садовая, д. 106</t>
  </si>
  <si>
    <t>Итого 2026 год</t>
  </si>
  <si>
    <t>с. Горнозаводское, пер. Кооперативный, д. 10</t>
  </si>
  <si>
    <t>п. Коммаяк, ул. Ленина, д. 38</t>
  </si>
  <si>
    <t>п. Комсомолец, ст. Зольский, д. 5</t>
  </si>
  <si>
    <t>г. Новопавловск, ул. Журавко, д. 12</t>
  </si>
  <si>
    <t>г. Новопавловск, ул. Журавко, д. 14</t>
  </si>
  <si>
    <t>г. Новопавловск, ул. Зеленая, д. 4</t>
  </si>
  <si>
    <t>г. Новопавловск, ул. Казачья, д. 33</t>
  </si>
  <si>
    <t>г. Новопавловск, ул. Комсомольская, д. 73</t>
  </si>
  <si>
    <t>г. Новопавловск, ул. Красная, д. 296</t>
  </si>
  <si>
    <t>г. Новопавловск, ул. Красная, д. 298</t>
  </si>
  <si>
    <t>г. Новопавловск, ул. Лесная, д. 7</t>
  </si>
  <si>
    <t>г. Новопавловск, ул. Лесная, д. 9</t>
  </si>
  <si>
    <t>г. Новопавловск, ул. Правды, д. 3</t>
  </si>
  <si>
    <t>г. Новопавловск, ул. Правды, д. 5</t>
  </si>
  <si>
    <t>г. Новопавловск, ул. Продольная, д. 341</t>
  </si>
  <si>
    <t>г. Новопавловск, ул. Садовая, д. 101</t>
  </si>
  <si>
    <t>г. Новопавловск, ул. Садовая, д. 108</t>
  </si>
  <si>
    <t>г. Новопавловск, ул. Ставропольская, д. 102</t>
  </si>
  <si>
    <t>г. Новопавловск, ул. Центральная, д. 39</t>
  </si>
  <si>
    <t>Итого 2027 год</t>
  </si>
  <si>
    <t>с. Горнозаводское, пер. Кооперативный, д. 12</t>
  </si>
  <si>
    <t>п. Комсомолец, ул. Ленина, д. 16</t>
  </si>
  <si>
    <t>п. Комсомолец, ул. Ленина, д. 23</t>
  </si>
  <si>
    <t>ст-ца. Марьинская, ул. Крайняя, д. 10</t>
  </si>
  <si>
    <t>г. Новопавловск, ул. Восточная, д. 16</t>
  </si>
  <si>
    <t>г. Новопавловск, ул. Георгиевская, д. 2а</t>
  </si>
  <si>
    <t>г. Новопавловск, ул. Журавко, д. 6</t>
  </si>
  <si>
    <t>г. Новопавловск, ул. Журавко, д. 111</t>
  </si>
  <si>
    <t>г. Новопавловск, ул. Зеленая, д. 2</t>
  </si>
  <si>
    <t>г. Новопавловск, ул. Красноармейская, д. 53</t>
  </si>
  <si>
    <t>г. Новопавловск, ул. Мира, д. 135</t>
  </si>
  <si>
    <t>г. Новопавловск, ул. Мира, д. 137</t>
  </si>
  <si>
    <t>г. Новопавловск, ул. Победы, д. 12</t>
  </si>
  <si>
    <t>г. Новопавловск, ул. Правды, д. 1</t>
  </si>
  <si>
    <t>Итого 2028 год</t>
  </si>
  <si>
    <t>ИТОГО Кировский муниципальный округ</t>
  </si>
  <si>
    <t xml:space="preserve">Управляющий делами администрации Кировского муниципального округа Ставропольского края </t>
  </si>
  <si>
    <t>Т.Ю. Яковлева</t>
  </si>
  <si>
    <t>Реестр многоквартирных домов по видам работ по капитальному ремонту, установленных частью 1 статьи 166 Жилищного кодекса Российской Федерации,</t>
  </si>
  <si>
    <t>а также нормативно-правовым актом субъекта Российской Федерации</t>
  </si>
  <si>
    <t>Таблица 2</t>
  </si>
  <si>
    <t>код МКД*</t>
  </si>
  <si>
    <t>код конструктивного элемента ***</t>
  </si>
  <si>
    <t>Наименование муниципального образвания</t>
  </si>
  <si>
    <t>Способ формирования фонда капитального ремонта*</t>
  </si>
  <si>
    <t>Вид работ</t>
  </si>
  <si>
    <t>Объем конструктивного элемента</t>
  </si>
  <si>
    <t>Еденица измере ния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</si>
  <si>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</si>
  <si>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Стоимость всего</t>
  </si>
  <si>
    <t>Стоимость СМР</t>
  </si>
  <si>
    <t>Стоимость строительного контроля</t>
  </si>
  <si>
    <t>Стоимость разработки проектной документации****</t>
  </si>
  <si>
    <t>ремонт крыши</t>
  </si>
  <si>
    <t>м2</t>
  </si>
  <si>
    <t>ремонт внутридомовой инженерной системы водоотведения</t>
  </si>
  <si>
    <t>пм</t>
  </si>
  <si>
    <t>ремонт внутридомовой инженерной системы холодного водоснабжения</t>
  </si>
  <si>
    <t>ремонт внутридомовой инженерной системы электроснабжения</t>
  </si>
  <si>
    <t>ремонт внутридомовой инженерной системы теплоснабжения</t>
  </si>
  <si>
    <t>ремонт фасада</t>
  </si>
  <si>
    <t>ремонт внутридомовой инженерной системы горячего водоснабжения</t>
  </si>
  <si>
    <t>ремонт подвального помещения</t>
  </si>
  <si>
    <t>ремонт фундамента</t>
  </si>
  <si>
    <t>ремонт внутридомовой инженерной системы газоснабжения</t>
  </si>
  <si>
    <t>Итого Кировский муниципальный округ</t>
  </si>
  <si>
    <t xml:space="preserve">Управляющий делами администрации Кировского муниципального округа Ставропольского края                                                                    Т.Ю. Яковлева                                                                                                                                          </t>
  </si>
  <si>
    <t>Таблица 3</t>
  </si>
  <si>
    <t>Планируемые показатели выполнения работ по капитальному ремонту многоквартирных домов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</si>
  <si>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</si>
  <si>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</si>
  <si>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</si>
  <si>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</si>
  <si>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</si>
  <si>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</si>
  <si>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</si>
  <si>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</si>
  <si>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</si>
  <si>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ед.</t>
  </si>
  <si>
    <t>руб.</t>
  </si>
  <si>
    <t xml:space="preserve">Итого </t>
  </si>
  <si>
    <t>Управляющий делами администрации Кировского муниципального округа Ставропольского края                                                                                              Т.Ю. Яковлева</t>
  </si>
  <si>
    <t>Сумма по полю Стоимость всего</t>
  </si>
  <si>
    <t>(пусто)</t>
  </si>
  <si>
    <t>от 29 мая 2025г. № 8888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</si>
</sst>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scheme val="minor"/>
    </font>
    <font>
      <sz val="11"/>
      <name val="Times New Roman"/>
    </font>
    <font>
      <sz val="14"/>
      <name val="Times New Roman"/>
    </font>
    <font>
      <b/>
      <sz val="12"/>
      <name val="Times New Roman"/>
    </font>
    <font>
      <b/>
      <sz val="11"/>
      <name val="Times New Roman"/>
    </font>
    <font>
      <b/>
      <sz val="11"/>
      <color theme="1"/>
      <name val="Calibri"/>
      <scheme val="minor"/>
    </font>
    <font>
      <sz val="16"/>
      <name val="Times New Roman"/>
    </font>
    <font>
      <sz val="12"/>
      <name val="Times New Roman"/>
    </font>
    <font>
      <b/>
      <sz val="14"/>
      <name val="Times New Roman"/>
    </font>
    <font>
      <b/>
      <sz val="18"/>
      <name val="Times New Roman"/>
    </font>
    <font>
      <sz val="11"/>
      <color theme="1"/>
      <name val="Times New Roman"/>
    </font>
    <font>
      <sz val="11"/>
      <color rgb="FFD8D8D8"/>
      <name val="Times New Roman"/>
    </font>
    <font>
      <sz val="18"/>
      <name val="Times New Roman"/>
    </font>
    <font>
      <b/>
      <sz val="16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auto="1"/>
      </top>
      <bottom/>
      <diagonal/>
    </border>
    <border>
      <left style="thin">
        <color auto="1"/>
      </left>
      <right style="thin">
        <color theme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left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1" fillId="0" borderId="1" xfId="0" applyNumberFormat="1" applyFont="1" applyBorder="1"/>
    <xf numFmtId="0" fontId="5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/>
    <xf numFmtId="4" fontId="1" fillId="0" borderId="1" xfId="0" applyNumberFormat="1" applyFont="1" applyBorder="1" applyAlignment="1">
      <alignment horizontal="center" wrapText="1"/>
    </xf>
    <xf numFmtId="14" fontId="1" fillId="0" borderId="2" xfId="0" applyNumberFormat="1" applyFont="1" applyBorder="1"/>
    <xf numFmtId="0" fontId="0" fillId="0" borderId="1" xfId="0" applyBorder="1"/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14" fontId="1" fillId="0" borderId="5" xfId="0" applyNumberFormat="1" applyFont="1" applyBorder="1"/>
    <xf numFmtId="0" fontId="0" fillId="0" borderId="0" xfId="0"/>
    <xf numFmtId="0" fontId="0" fillId="0" borderId="6" xfId="0" applyBorder="1"/>
    <xf numFmtId="0" fontId="1" fillId="0" borderId="5" xfId="0" applyFont="1" applyBorder="1"/>
    <xf numFmtId="0" fontId="4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2" fontId="0" fillId="0" borderId="0" xfId="0" applyNumberFormat="1"/>
    <xf numFmtId="0" fontId="8" fillId="0" borderId="0" xfId="0" applyFont="1"/>
    <xf numFmtId="2" fontId="1" fillId="0" borderId="0" xfId="0" applyNumberFormat="1" applyFont="1"/>
    <xf numFmtId="0" fontId="10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3" xfId="0" applyFont="1" applyBorder="1" applyAlignment="1">
      <alignment wrapText="1"/>
    </xf>
    <xf numFmtId="2" fontId="1" fillId="0" borderId="3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1" fillId="0" borderId="1" xfId="0" applyFont="1" applyBorder="1" applyAlignment="1">
      <alignment horizontal="left"/>
    </xf>
    <xf numFmtId="2" fontId="1" fillId="0" borderId="1" xfId="0" applyNumberFormat="1" applyFont="1" applyBorder="1"/>
    <xf numFmtId="4" fontId="1" fillId="0" borderId="1" xfId="0" applyNumberFormat="1" applyFont="1" applyBorder="1"/>
    <xf numFmtId="0" fontId="1" fillId="3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/>
    </xf>
    <xf numFmtId="2" fontId="1" fillId="2" borderId="1" xfId="0" applyNumberFormat="1" applyFont="1" applyFill="1" applyBorder="1"/>
    <xf numFmtId="4" fontId="4" fillId="2" borderId="1" xfId="0" applyNumberFormat="1" applyFont="1" applyFill="1" applyBorder="1"/>
    <xf numFmtId="0" fontId="1" fillId="2" borderId="2" xfId="0" applyFont="1" applyFill="1" applyBorder="1"/>
    <xf numFmtId="0" fontId="11" fillId="2" borderId="2" xfId="0" applyFont="1" applyFill="1" applyBorder="1"/>
    <xf numFmtId="0" fontId="4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2" fontId="1" fillId="2" borderId="2" xfId="0" applyNumberFormat="1" applyFont="1" applyFill="1" applyBorder="1"/>
    <xf numFmtId="0" fontId="1" fillId="0" borderId="2" xfId="0" applyFont="1" applyBorder="1"/>
    <xf numFmtId="4" fontId="4" fillId="2" borderId="2" xfId="0" applyNumberFormat="1" applyFont="1" applyFill="1" applyBorder="1"/>
    <xf numFmtId="0" fontId="10" fillId="0" borderId="1" xfId="0" applyFont="1" applyBorder="1"/>
    <xf numFmtId="2" fontId="4" fillId="0" borderId="1" xfId="0" applyNumberFormat="1" applyFont="1" applyBorder="1"/>
    <xf numFmtId="4" fontId="4" fillId="0" borderId="1" xfId="0" applyNumberFormat="1" applyFont="1" applyBorder="1"/>
    <xf numFmtId="0" fontId="4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4" fontId="4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0" fillId="0" borderId="0" xfId="0" pivotButton="1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СС9" refreshedDate="45803.601619212961" createdVersion="8" refreshedVersion="8" minRefreshableVersion="3" recordCount="106">
  <cacheSource type="worksheet">
    <worksheetSource ref="A7:O113" sheet="Таблица 2"/>
  </cacheSource>
  <cacheFields count="15">
    <cacheField name="код МКД*" numFmtId="0">
      <sharedItems containsString="0" containsBlank="1" containsNumber="1" containsInteger="1" minValue="1455" maxValue="13233" count="40">
        <m/>
        <n v="2912"/>
        <n v="3418"/>
        <n v="2625"/>
        <n v="3173"/>
        <n v="3324"/>
        <n v="5511"/>
        <n v="7125"/>
        <n v="6990"/>
        <n v="6748"/>
        <n v="3385"/>
        <n v="3472"/>
        <n v="13233"/>
        <n v="3364"/>
        <n v="2939"/>
        <n v="3431"/>
        <n v="3376"/>
        <n v="3265"/>
        <n v="3218"/>
        <n v="3298"/>
        <n v="3471"/>
        <n v="3344"/>
        <n v="3361"/>
        <n v="5531"/>
        <n v="3512"/>
        <n v="5543"/>
        <n v="7130"/>
        <n v="6743"/>
        <n v="6746"/>
        <n v="8565"/>
        <n v="3825"/>
        <n v="1455"/>
        <n v="3474"/>
        <n v="1830"/>
        <n v="3623"/>
        <n v="3486"/>
        <n v="3479"/>
        <n v="3476"/>
        <n v="3357"/>
        <n v="3282"/>
      </sharedItems>
    </cacheField>
    <cacheField name="код конструктивного элемента ***" numFmtId="0">
      <sharedItems containsString="0" containsBlank="1" containsNumber="1" containsInteger="1" minValue="14065" maxValue="100186"/>
    </cacheField>
    <cacheField name="№ п/п" numFmtId="0">
      <sharedItems containsString="0" containsBlank="1" containsNumber="1" containsInteger="1" minValue="1" maxValue="56"/>
    </cacheField>
    <cacheField name="Год проведения работ" numFmtId="0">
      <sharedItems containsBlank="1" containsMixedTypes="1" containsNumber="1" containsInteger="1" minValue="2026" maxValue="2028" count="7">
        <m/>
        <n v="2026"/>
        <s v="Итого 2026 год"/>
        <n v="2027"/>
        <s v="Итого 2027 год"/>
        <n v="2028"/>
        <s v="Итого 2028 год"/>
      </sharedItems>
    </cacheField>
    <cacheField name="Наименование муниципального образвания" numFmtId="0">
      <sharedItems containsBlank="1"/>
    </cacheField>
    <cacheField name="Адрес МКД" numFmtId="0">
      <sharedItems containsBlank="1" count="41">
        <m/>
        <s v="г. Новопавловск, ул. Красноармейская, д. 25"/>
        <s v="г. Новопавловск, ул. Лесная, д. 3"/>
        <s v="г. Новопавловск, ул. Мира, д. 143"/>
        <s v="г. Новопавловск, ул. Красная, д. 273"/>
        <s v="г. Новопавловск, ул. Продольная, д. 339"/>
        <s v="г. Новопавловск, ул. Садовая, д. 106"/>
        <s v="с. Горнозаводское, пер. Кооперативный, д. 10"/>
        <s v="п. Коммаяк, ул. Ленина, д. 38"/>
        <s v="п. Комсомолец, ст. Зольский, д. 5"/>
        <s v="г. Новопавловск, ул. Журавко, д. 12"/>
        <s v="г. Новопавловск, ул. Журавко, д. 14"/>
        <s v="г. Новопавловск, ул. Зеленая, д. 4"/>
        <s v="г. Новопавловск, ул. Казачья, д. 33"/>
        <s v="г. Новопавловск, ул. Комсомольская, д. 73"/>
        <s v="г. Новопавловск, ул. Красная, д. 296"/>
        <s v="г. Новопавловск, ул. Красная, д. 298"/>
        <s v="г. Новопавловск, ул. Лесная, д. 7"/>
        <s v="г. Новопавловск, ул. Лесная, д. 9"/>
        <s v="г. Новопавловск, ул. Правды, д. 3"/>
        <s v="г. Новопавловск, ул. Правды, д. 5"/>
        <s v="г. Новопавловск, ул. Продольная, д. 341"/>
        <s v="г. Новопавловск, ул. Садовая, д. 101"/>
        <s v="г. Новопавловск, ул. Садовая, д. 108"/>
        <s v="г. Новопавловск, ул. Ставропольская, д. 102"/>
        <s v="г. Новопавловск, ул. Центральная, д. 39"/>
        <s v="с. Горнозаводское, пер. Кооперативный, д. 12"/>
        <s v="п. Комсомолец, ул. Ленина, д. 16"/>
        <s v="п. Комсомолец, ул. Ленина, д. 23"/>
        <s v="ст-ца. Марьинская, ул. Крайняя, д. 10"/>
        <s v="г. Новопавловск, ул. Восточная, д. 16"/>
        <s v="г. Новопавловск, ул. Георгиевская, д. 2а"/>
        <s v="г. Новопавловск, ул. Журавко, д. 6"/>
        <s v="г. Новопавловск, ул. Журавко, д. 111"/>
        <s v="г. Новопавловск, ул. Зеленая, д. 2"/>
        <s v="г. Новопавловск, ул. Красноармейская, д. 53"/>
        <s v="г. Новопавловск, ул. Мира, д. 135"/>
        <s v="г. Новопавловск, ул. Мира, д. 137"/>
        <s v="г. Новопавловск, ул. Победы, д. 12"/>
        <s v="г. Новопавловск, ул. Правды, д. 1"/>
        <s v="Итого Кировский муниципальный округ"/>
      </sharedItems>
    </cacheField>
    <cacheField name="Способ формирования фонда капитального ремонта*" numFmtId="0">
      <sharedItems containsString="0" containsBlank="1" containsNumber="1" containsInteger="1" minValue="1" maxValue="4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14" maxValue="1398"/>
    </cacheField>
    <cacheField name="Еденица измере ния" numFmtId="0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0">
      <sharedItems containsString="0" containsBlank="1" containsNumber="1" containsInteger="1" minValue="2169" maxValue="9355"/>
    </cacheField>
    <cacheField name="Стоимость всего" numFmtId="0">
      <sharedItems containsString="0" containsBlank="1" containsNumber="1" minValue="66462.498000000007" maxValue="187061795.463"/>
    </cacheField>
    <cacheField name="Стоимость СМР" numFmtId="0">
      <sharedItems containsString="0" containsBlank="1" containsNumber="1" containsInteger="1" minValue="65070" maxValue="183142545"/>
    </cacheField>
    <cacheField name="Стоимость строительного контроля" numFmtId="0">
      <sharedItems containsString="0" containsBlank="1" containsNumber="1" minValue="1392.498" maxValue="3919250.4630000005"/>
    </cacheField>
    <cacheField name="Стоимость разработки проектной документации****" numFmtId="0">
      <sharedItems containsString="0" containsBlank="1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6">
  <r>
    <x v="0"/>
    <m/>
    <m/>
    <x v="0"/>
    <m/>
    <x v="0"/>
    <m/>
    <m/>
    <m/>
    <m/>
    <m/>
    <m/>
    <m/>
    <m/>
    <m/>
  </r>
  <r>
    <x v="1"/>
    <n v="29102"/>
    <n v="1"/>
    <x v="1"/>
    <s v="Кировский муниципальный округ"/>
    <x v="1"/>
    <n v="1"/>
    <s v="ремонт крыши"/>
    <n v="435"/>
    <s v="м2"/>
    <n v="9314"/>
    <n v="4138294.026"/>
    <n v="4051590"/>
    <n v="86704.02600000001"/>
    <n v="0"/>
  </r>
  <r>
    <x v="2"/>
    <n v="33948"/>
    <n v="2"/>
    <x v="1"/>
    <s v="Кировский муниципальный округ"/>
    <x v="2"/>
    <n v="1"/>
    <s v="ремонт крыши"/>
    <n v="447"/>
    <s v="м2"/>
    <n v="9314"/>
    <n v="4252453.8612"/>
    <n v="4163358"/>
    <n v="89095.86120000001"/>
    <n v="0"/>
  </r>
  <r>
    <x v="3"/>
    <n v="26081"/>
    <n v="3"/>
    <x v="1"/>
    <s v="Кировский муниципальный округ"/>
    <x v="3"/>
    <n v="1"/>
    <s v="ремонт внутридомовой инженерной системы водоотведения"/>
    <n v="103"/>
    <s v="пм"/>
    <n v="5320"/>
    <n v="559686.344"/>
    <n v="547960"/>
    <n v="11726.344000000001"/>
    <n v="0"/>
  </r>
  <r>
    <x v="4"/>
    <n v="31904"/>
    <n v="4"/>
    <x v="1"/>
    <s v="Кировский муниципальный округ"/>
    <x v="4"/>
    <n v="4"/>
    <s v="ремонт внутридомовой инженерной системы холодного водоснабжения"/>
    <n v="346"/>
    <s v="пм"/>
    <n v="4790"/>
    <n v="1692807.076"/>
    <n v="1657340"/>
    <n v="35467.076"/>
    <n v="0"/>
  </r>
  <r>
    <x v="5"/>
    <n v="33047"/>
    <n v="5"/>
    <x v="1"/>
    <s v="Кировский муниципальный округ"/>
    <x v="5"/>
    <n v="4"/>
    <s v="ремонт внутридомовой инженерной системы холодного водоснабжения"/>
    <n v="166"/>
    <s v="пм"/>
    <n v="4790"/>
    <n v="812155.996"/>
    <n v="795140"/>
    <n v="17015.996000000003"/>
    <n v="0"/>
  </r>
  <r>
    <x v="6"/>
    <n v="54167"/>
    <n v="6"/>
    <x v="1"/>
    <s v="Кировский муниципальный округ"/>
    <x v="6"/>
    <n v="4"/>
    <s v="ремонт внутридомовой инженерной системы электроснабжения"/>
    <n v="582"/>
    <s v="пм"/>
    <n v="2169"/>
    <n v="1289372.4612"/>
    <n v="1262358"/>
    <n v="27014.4612"/>
    <n v="0"/>
  </r>
  <r>
    <x v="0"/>
    <m/>
    <m/>
    <x v="2"/>
    <m/>
    <x v="0"/>
    <m/>
    <m/>
    <m/>
    <m/>
    <m/>
    <n v="12744769.7644"/>
    <n v="12477746"/>
    <n v="267023.76440000004"/>
    <m/>
  </r>
  <r>
    <x v="7"/>
    <n v="70075"/>
    <n v="1"/>
    <x v="3"/>
    <s v="Кировский муниципальный округ"/>
    <x v="7"/>
    <n v="1"/>
    <s v="ремонт внутридомовой инженерной системы электроснабжения"/>
    <n v="36"/>
    <s v="пм"/>
    <n v="2169"/>
    <n v="79754.9976"/>
    <n v="78084"/>
    <n v="1670.9976000000001"/>
    <n v="0"/>
  </r>
  <r>
    <x v="7"/>
    <n v="70077"/>
    <n v="2"/>
    <x v="3"/>
    <s v="Кировский муниципальный округ"/>
    <x v="7"/>
    <n v="1"/>
    <s v="ремонт внутридомовой инженерной системы холодного водоснабжения"/>
    <n v="50"/>
    <s v="пм"/>
    <n v="4790"/>
    <n v="244625.3"/>
    <n v="239500"/>
    <n v="5125.3"/>
    <n v="0"/>
  </r>
  <r>
    <x v="8"/>
    <n v="100186"/>
    <n v="3"/>
    <x v="3"/>
    <s v="Кировский муниципальный округ"/>
    <x v="8"/>
    <n v="1"/>
    <s v="ремонт внутридомовой инженерной системы теплоснабжения"/>
    <n v="14"/>
    <s v="пм"/>
    <n v="5840"/>
    <n v="83509.664"/>
    <n v="81760"/>
    <n v="1749.6640000000002"/>
    <n v="0"/>
  </r>
  <r>
    <x v="9"/>
    <n v="66764"/>
    <n v="4"/>
    <x v="3"/>
    <s v="Кировский муниципальный округ"/>
    <x v="9"/>
    <n v="1"/>
    <s v="ремонт крыши"/>
    <n v="550"/>
    <s v="м2"/>
    <n v="9314"/>
    <n v="5232325.78"/>
    <n v="5122700"/>
    <n v="109625.78000000001"/>
    <n v="0"/>
  </r>
  <r>
    <x v="10"/>
    <n v="33588"/>
    <n v="5"/>
    <x v="3"/>
    <s v="Кировский муниципальный округ"/>
    <x v="10"/>
    <n v="1"/>
    <s v="ремонт внутридомовой инженерной системы теплоснабжения"/>
    <n v="320"/>
    <s v="пм"/>
    <n v="5840"/>
    <n v="1908792.32"/>
    <n v="1868800"/>
    <n v="39992.32000000001"/>
    <n v="0"/>
  </r>
  <r>
    <x v="11"/>
    <n v="34403"/>
    <n v="6"/>
    <x v="3"/>
    <s v="Кировский муниципальный округ"/>
    <x v="11"/>
    <n v="1"/>
    <s v="ремонт внутридомовой инженерной системы электроснабжения"/>
    <n v="50"/>
    <s v="пм"/>
    <n v="2169"/>
    <n v="110770.83"/>
    <n v="108450"/>
    <n v="2320.8300000000004"/>
    <n v="0"/>
  </r>
  <r>
    <x v="11"/>
    <n v="34402"/>
    <n v="7"/>
    <x v="3"/>
    <s v="Кировский муниципальный округ"/>
    <x v="11"/>
    <n v="1"/>
    <s v="ремонт внутридомовой инженерной системы холодного водоснабжения"/>
    <n v="31"/>
    <s v="пм"/>
    <n v="4790"/>
    <n v="151667.686"/>
    <n v="148490"/>
    <n v="3177.686"/>
    <n v="0"/>
  </r>
  <r>
    <x v="12"/>
    <n v="94063"/>
    <n v="8"/>
    <x v="3"/>
    <s v="Кировский муниципальный округ"/>
    <x v="12"/>
    <n v="1"/>
    <s v="ремонт крыши"/>
    <n v="367"/>
    <s v="м2"/>
    <n v="9314"/>
    <n v="3491388.2932"/>
    <n v="3418238"/>
    <n v="73150.29320000001"/>
    <n v="0"/>
  </r>
  <r>
    <x v="13"/>
    <n v="33383"/>
    <n v="9"/>
    <x v="3"/>
    <s v="Кировский муниципальный округ"/>
    <x v="13"/>
    <n v="4"/>
    <s v="ремонт внутридомовой инженерной системы электроснабжения"/>
    <n v="30"/>
    <s v="пм"/>
    <n v="2169"/>
    <n v="66462.498"/>
    <n v="65070"/>
    <n v="1392.498"/>
    <n v="0"/>
  </r>
  <r>
    <x v="14"/>
    <n v="29302"/>
    <n v="10"/>
    <x v="3"/>
    <s v="Кировский муниципальный округ"/>
    <x v="14"/>
    <n v="1"/>
    <s v="ремонт внутридомовой инженерной системы холодного водоснабжения"/>
    <n v="72"/>
    <s v="пм"/>
    <n v="4790"/>
    <n v="352260.43200000003"/>
    <n v="344880"/>
    <n v="7380.432000000001"/>
    <n v="0"/>
  </r>
  <r>
    <x v="14"/>
    <n v="29307"/>
    <n v="11"/>
    <x v="3"/>
    <s v="Кировский муниципальный округ"/>
    <x v="14"/>
    <n v="1"/>
    <s v="ремонт фасада"/>
    <n v="440"/>
    <s v="м2"/>
    <n v="7941"/>
    <n v="3568812.4560000002"/>
    <n v="3494040"/>
    <n v="74772.456"/>
    <n v="0"/>
  </r>
  <r>
    <x v="15"/>
    <n v="34074"/>
    <n v="12"/>
    <x v="3"/>
    <s v="Кировский муниципальный округ"/>
    <x v="15"/>
    <n v="1"/>
    <s v="ремонт крыши"/>
    <n v="490"/>
    <s v="м2"/>
    <n v="6872"/>
    <n v="3439339.792"/>
    <n v="3367280"/>
    <n v="72059.792"/>
    <n v="0"/>
  </r>
  <r>
    <x v="15"/>
    <n v="34071"/>
    <n v="13"/>
    <x v="3"/>
    <s v="Кировский муниципальный округ"/>
    <x v="15"/>
    <n v="1"/>
    <s v="ремонт внутридомовой инженерной системы теплоснабжения"/>
    <n v="400"/>
    <s v="пм"/>
    <n v="5840"/>
    <n v="2385990.4"/>
    <n v="2336000"/>
    <n v="49990.40000000001"/>
    <n v="0"/>
  </r>
  <r>
    <x v="16"/>
    <n v="33488"/>
    <n v="14"/>
    <x v="3"/>
    <s v="Кировский муниципальный округ"/>
    <x v="16"/>
    <n v="1"/>
    <s v="ремонт внутридомовой инженерной системы электроснабжения"/>
    <n v="50"/>
    <s v="пм"/>
    <n v="2169"/>
    <n v="110770.83"/>
    <n v="108450"/>
    <n v="2320.8300000000004"/>
    <n v="0"/>
  </r>
  <r>
    <x v="16"/>
    <n v="33489"/>
    <n v="15"/>
    <x v="3"/>
    <s v="Кировский муниципальный округ"/>
    <x v="16"/>
    <n v="1"/>
    <s v="ремонт крыши"/>
    <n v="430"/>
    <s v="м2"/>
    <n v="6872"/>
    <n v="3018196.144"/>
    <n v="2954960"/>
    <n v="63236.14400000001"/>
    <n v="0"/>
  </r>
  <r>
    <x v="1"/>
    <n v="29104"/>
    <n v="16"/>
    <x v="3"/>
    <s v="Кировский муниципальный округ"/>
    <x v="1"/>
    <n v="1"/>
    <s v="ремонт фасада"/>
    <n v="598"/>
    <s v="м2"/>
    <n v="7941"/>
    <n v="4850340.5652"/>
    <n v="4748718"/>
    <n v="101622.56520000001"/>
    <n v="0"/>
  </r>
  <r>
    <x v="2"/>
    <n v="33949"/>
    <n v="17"/>
    <x v="3"/>
    <s v="Кировский муниципальный округ"/>
    <x v="2"/>
    <n v="1"/>
    <s v="ремонт внутридомовой инженерной системы электроснабжения"/>
    <n v="30"/>
    <s v="пм"/>
    <n v="2169"/>
    <n v="66462.498"/>
    <n v="65070"/>
    <n v="1392.498"/>
    <n v="0"/>
  </r>
  <r>
    <x v="2"/>
    <n v="33950"/>
    <n v="18"/>
    <x v="3"/>
    <s v="Кировский муниципальный округ"/>
    <x v="2"/>
    <n v="1"/>
    <s v="ремонт внутридомовой инженерной системы теплоснабжения"/>
    <n v="334"/>
    <s v="пм"/>
    <n v="5840"/>
    <n v="1992301.984"/>
    <n v="1950560"/>
    <n v="41741.984000000004"/>
    <n v="0"/>
  </r>
  <r>
    <x v="17"/>
    <n v="32651"/>
    <n v="19"/>
    <x v="3"/>
    <s v="Кировский муниципальный округ"/>
    <x v="17"/>
    <n v="1"/>
    <s v="ремонт фасада"/>
    <n v="513"/>
    <s v="м2"/>
    <n v="7941"/>
    <n v="4160910.8862"/>
    <n v="4073733"/>
    <n v="87177.88620000001"/>
    <n v="0"/>
  </r>
  <r>
    <x v="18"/>
    <n v="32316"/>
    <n v="20"/>
    <x v="3"/>
    <s v="Кировский муниципальный округ"/>
    <x v="18"/>
    <n v="1"/>
    <s v="ремонт фасада"/>
    <n v="247"/>
    <s v="м2"/>
    <n v="7941"/>
    <n v="2003401.5378"/>
    <n v="1961427"/>
    <n v="41974.537800000006"/>
    <n v="0"/>
  </r>
  <r>
    <x v="18"/>
    <n v="32315"/>
    <n v="21"/>
    <x v="3"/>
    <s v="Кировский муниципальный округ"/>
    <x v="18"/>
    <n v="1"/>
    <s v="ремонт внутридомовой инженерной системы электроснабжения"/>
    <n v="318"/>
    <s v="пм"/>
    <n v="2169"/>
    <n v="704502.4788"/>
    <n v="689742"/>
    <n v="14760.4788"/>
    <n v="0"/>
  </r>
  <r>
    <x v="18"/>
    <n v="32314"/>
    <n v="22"/>
    <x v="3"/>
    <s v="Кировский муниципальный округ"/>
    <x v="18"/>
    <n v="1"/>
    <s v="ремонт внутридомовой инженерной системы холодного водоснабжения"/>
    <n v="148"/>
    <s v="пм"/>
    <n v="4790"/>
    <n v="724090.888"/>
    <n v="708920"/>
    <n v="15170.888"/>
    <n v="0"/>
  </r>
  <r>
    <x v="18"/>
    <n v="32313"/>
    <n v="23"/>
    <x v="3"/>
    <s v="Кировский муниципальный округ"/>
    <x v="18"/>
    <n v="1"/>
    <s v="ремонт внутридомовой инженерной системы теплоснабжения"/>
    <n v="485"/>
    <s v="пм"/>
    <n v="5840"/>
    <n v="2893013.36"/>
    <n v="2832400"/>
    <n v="60613.36000000001"/>
    <n v="0"/>
  </r>
  <r>
    <x v="3"/>
    <n v="26082"/>
    <n v="24"/>
    <x v="3"/>
    <s v="Кировский муниципальный округ"/>
    <x v="3"/>
    <n v="1"/>
    <s v="ремонт внутридомовой инженерной системы теплоснабжения"/>
    <n v="246"/>
    <s v="пм"/>
    <n v="5840"/>
    <n v="1467384.096"/>
    <n v="1436640"/>
    <n v="30744.096000000005"/>
    <n v="0"/>
  </r>
  <r>
    <x v="19"/>
    <n v="32853"/>
    <n v="25"/>
    <x v="3"/>
    <s v="Кировский муниципальный округ"/>
    <x v="19"/>
    <n v="1"/>
    <s v="ремонт внутридомовой инженерной системы холодного водоснабжения"/>
    <n v="148"/>
    <s v="пм"/>
    <n v="4790"/>
    <n v="724090.888"/>
    <n v="708920"/>
    <n v="15170.888"/>
    <n v="0"/>
  </r>
  <r>
    <x v="19"/>
    <n v="32852"/>
    <n v="26"/>
    <x v="3"/>
    <s v="Кировский муниципальный округ"/>
    <x v="19"/>
    <n v="1"/>
    <s v="ремонт внутридомовой инженерной системы теплоснабжения"/>
    <n v="485"/>
    <s v="пм"/>
    <n v="5840"/>
    <n v="2893013.36"/>
    <n v="2832400"/>
    <n v="60613.36000000001"/>
    <n v="0"/>
  </r>
  <r>
    <x v="20"/>
    <n v="34393"/>
    <n v="27"/>
    <x v="3"/>
    <s v="Кировский муниципальный округ"/>
    <x v="20"/>
    <n v="1"/>
    <s v="ремонт внутридомовой инженерной системы электроснабжения"/>
    <n v="130"/>
    <s v="пм"/>
    <n v="2169"/>
    <n v="288004.158"/>
    <n v="281970"/>
    <n v="6034.158"/>
    <n v="0"/>
  </r>
  <r>
    <x v="20"/>
    <n v="34391"/>
    <n v="28"/>
    <x v="3"/>
    <s v="Кировский муниципальный округ"/>
    <x v="20"/>
    <n v="1"/>
    <s v="ремонт внутридомовой инженерной системы теплоснабжения"/>
    <n v="252"/>
    <s v="пм"/>
    <n v="5840"/>
    <n v="1503173.952"/>
    <n v="1471680"/>
    <n v="31493.952000000005"/>
    <n v="0"/>
  </r>
  <r>
    <x v="20"/>
    <n v="34392"/>
    <n v="29"/>
    <x v="3"/>
    <s v="Кировский муниципальный округ"/>
    <x v="20"/>
    <n v="1"/>
    <s v="ремонт внутридомовой инженерной системы холодного водоснабжения"/>
    <n v="120"/>
    <s v="пм"/>
    <n v="4790"/>
    <n v="587100.72"/>
    <n v="574800"/>
    <n v="12300.720000000001"/>
    <n v="0"/>
  </r>
  <r>
    <x v="20"/>
    <n v="34394"/>
    <n v="30"/>
    <x v="3"/>
    <s v="Кировский муниципальный округ"/>
    <x v="20"/>
    <n v="1"/>
    <s v="ремонт крыши"/>
    <n v="468"/>
    <s v="м2"/>
    <n v="9314"/>
    <n v="4452233.5728"/>
    <n v="4358952"/>
    <n v="93281.57280000001"/>
    <n v="0"/>
  </r>
  <r>
    <x v="21"/>
    <n v="33193"/>
    <n v="31"/>
    <x v="3"/>
    <s v="Кировский муниципальный округ"/>
    <x v="21"/>
    <n v="1"/>
    <s v="ремонт внутридомовой инженерной системы холодного водоснабжения"/>
    <n v="197"/>
    <s v="пм"/>
    <n v="4790"/>
    <n v="963823.682"/>
    <n v="943630"/>
    <n v="20193.682"/>
    <n v="0"/>
  </r>
  <r>
    <x v="21"/>
    <n v="33191"/>
    <n v="32"/>
    <x v="3"/>
    <s v="Кировский муниципальный округ"/>
    <x v="21"/>
    <n v="1"/>
    <s v="ремонт внутридомовой инженерной системы горячего водоснабжения"/>
    <n v="160"/>
    <s v="пм"/>
    <n v="4790"/>
    <n v="782800.96"/>
    <n v="766400"/>
    <n v="16400.960000000003"/>
    <n v="0"/>
  </r>
  <r>
    <x v="21"/>
    <n v="33189"/>
    <n v="33"/>
    <x v="3"/>
    <s v="Кировский муниципальный округ"/>
    <x v="21"/>
    <n v="1"/>
    <s v="ремонт внутридомовой инженерной системы электроснабжения"/>
    <n v="511"/>
    <s v="пм"/>
    <n v="2169"/>
    <n v="1132077.8826"/>
    <n v="1108359"/>
    <n v="23718.8826"/>
    <n v="0"/>
  </r>
  <r>
    <x v="22"/>
    <n v="33349"/>
    <n v="34"/>
    <x v="3"/>
    <s v="Кировский муниципальный округ"/>
    <x v="22"/>
    <n v="1"/>
    <s v="ремонт внутридомовой инженерной системы теплоснабжения"/>
    <n v="276"/>
    <s v="пм"/>
    <n v="5840"/>
    <n v="1646333.376"/>
    <n v="1611840"/>
    <n v="34493.376000000004"/>
    <n v="0"/>
  </r>
  <r>
    <x v="23"/>
    <n v="54376"/>
    <n v="35"/>
    <x v="3"/>
    <s v="Кировский муниципальный округ"/>
    <x v="23"/>
    <n v="1"/>
    <s v="ремонт внутридомовой инженерной системы холодного водоснабжения"/>
    <n v="36"/>
    <s v="пм"/>
    <n v="4790"/>
    <n v="176130.21600000001"/>
    <n v="172440"/>
    <n v="3690.2160000000003"/>
    <n v="0"/>
  </r>
  <r>
    <x v="23"/>
    <n v="54384"/>
    <n v="36"/>
    <x v="3"/>
    <s v="Кировский муниципальный округ"/>
    <x v="23"/>
    <n v="1"/>
    <s v="ремонт внутридомовой инженерной системы электроснабжения"/>
    <n v="86"/>
    <s v="пм"/>
    <n v="2169"/>
    <n v="190525.8276"/>
    <n v="186534"/>
    <n v="3991.8276000000005"/>
    <n v="0"/>
  </r>
  <r>
    <x v="24"/>
    <n v="34680"/>
    <n v="37"/>
    <x v="3"/>
    <s v="Кировский муниципальный округ"/>
    <x v="24"/>
    <n v="1"/>
    <s v="ремонт внутридомовой инженерной системы электроснабжения"/>
    <n v="30"/>
    <s v="пм"/>
    <n v="2169"/>
    <n v="66462.498"/>
    <n v="65070"/>
    <n v="1392.498"/>
    <n v="0"/>
  </r>
  <r>
    <x v="25"/>
    <n v="54505"/>
    <n v="38"/>
    <x v="3"/>
    <s v="Кировский муниципальный округ"/>
    <x v="25"/>
    <n v="1"/>
    <s v="ремонт внутридомовой инженерной системы электроснабжения"/>
    <n v="141"/>
    <s v="пм"/>
    <n v="2169"/>
    <n v="312373.7406"/>
    <n v="305829"/>
    <n v="6544.740600000001"/>
    <n v="0"/>
  </r>
  <r>
    <x v="25"/>
    <n v="54501"/>
    <n v="39"/>
    <x v="3"/>
    <s v="Кировский муниципальный округ"/>
    <x v="25"/>
    <n v="1"/>
    <s v="ремонт фасада"/>
    <n v="395"/>
    <s v="м2"/>
    <n v="7941"/>
    <n v="3203820.273"/>
    <n v="3136695"/>
    <n v="67125.273"/>
    <n v="0"/>
  </r>
  <r>
    <x v="0"/>
    <m/>
    <m/>
    <x v="4"/>
    <m/>
    <x v="0"/>
    <m/>
    <m/>
    <m/>
    <m/>
    <m/>
    <n v="62029040.8234"/>
    <n v="60729431"/>
    <n v="1299609.8234"/>
    <m/>
  </r>
  <r>
    <x v="7"/>
    <n v="70078"/>
    <n v="1"/>
    <x v="5"/>
    <s v="Кировский муниципальный округ"/>
    <x v="7"/>
    <n v="1"/>
    <s v="ремонт фасада"/>
    <n v="504"/>
    <s v="м2"/>
    <n v="7941"/>
    <n v="4087912.4496"/>
    <n v="4002264"/>
    <n v="85648.4496"/>
    <n v="0"/>
  </r>
  <r>
    <x v="7"/>
    <n v="70076"/>
    <n v="2"/>
    <x v="5"/>
    <s v="Кировский муниципальный округ"/>
    <x v="7"/>
    <n v="1"/>
    <s v="ремонт подвального помещения"/>
    <n v="440"/>
    <s v="м2"/>
    <n v="6448"/>
    <n v="2897834.368"/>
    <n v="2837120"/>
    <n v="60714.36800000001"/>
    <n v="0"/>
  </r>
  <r>
    <x v="26"/>
    <n v="70139"/>
    <n v="3"/>
    <x v="5"/>
    <s v="Кировский муниципальный округ"/>
    <x v="26"/>
    <n v="1"/>
    <s v="ремонт внутридомовой инженерной системы электроснабжения"/>
    <n v="45"/>
    <s v="пм"/>
    <n v="2169"/>
    <n v="99693.747"/>
    <n v="97605"/>
    <n v="2088.7470000000003"/>
    <n v="0"/>
  </r>
  <r>
    <x v="27"/>
    <n v="66728"/>
    <n v="4"/>
    <x v="5"/>
    <s v="Кировский муниципальный округ"/>
    <x v="27"/>
    <n v="1"/>
    <s v="ремонт фундамента"/>
    <n v="136"/>
    <s v="м2"/>
    <n v="9355"/>
    <n v="1299506.792"/>
    <n v="1272280"/>
    <n v="27226.792"/>
    <n v="0"/>
  </r>
  <r>
    <x v="28"/>
    <n v="66758"/>
    <n v="5"/>
    <x v="5"/>
    <s v="Кировский муниципальный округ"/>
    <x v="28"/>
    <n v="1"/>
    <s v="ремонт фундамента"/>
    <n v="60"/>
    <s v="м2"/>
    <n v="9355"/>
    <n v="573311.82"/>
    <n v="561300"/>
    <n v="12011.820000000002"/>
    <n v="0"/>
  </r>
  <r>
    <x v="29"/>
    <n v="82052"/>
    <n v="6"/>
    <x v="5"/>
    <s v="Кировский муниципальный округ"/>
    <x v="29"/>
    <n v="1"/>
    <s v="ремонт крыши"/>
    <n v="450"/>
    <s v="м2"/>
    <n v="9314"/>
    <n v="4280993.82"/>
    <n v="4191300"/>
    <n v="89693.82"/>
    <n v="0"/>
  </r>
  <r>
    <x v="30"/>
    <n v="37243"/>
    <n v="7"/>
    <x v="5"/>
    <s v="Кировский муниципальный округ"/>
    <x v="30"/>
    <n v="1"/>
    <s v="ремонт фундамента"/>
    <n v="35"/>
    <s v="м2"/>
    <n v="9355"/>
    <n v="334431.895"/>
    <n v="327425"/>
    <n v="7006.895"/>
    <n v="0"/>
  </r>
  <r>
    <x v="31"/>
    <n v="14069"/>
    <n v="8"/>
    <x v="5"/>
    <s v="Кировский муниципальный округ"/>
    <x v="31"/>
    <n v="4"/>
    <s v="ремонт внутридомовой инженерной системы холодного водоснабжения"/>
    <n v="520"/>
    <s v="пм"/>
    <n v="4790"/>
    <n v="2544103.12"/>
    <n v="2490800"/>
    <n v="53303.12"/>
    <n v="0"/>
  </r>
  <r>
    <x v="31"/>
    <n v="14067"/>
    <n v="9"/>
    <x v="5"/>
    <s v="Кировский муниципальный округ"/>
    <x v="31"/>
    <n v="4"/>
    <s v="ремонт внутридомовой инженерной системы газоснабжения"/>
    <n v="275"/>
    <s v="пм"/>
    <n v="7567"/>
    <n v="2125456.795"/>
    <n v="2080925"/>
    <n v="44531.795000000006"/>
    <n v="0"/>
  </r>
  <r>
    <x v="31"/>
    <n v="14068"/>
    <n v="10"/>
    <x v="5"/>
    <s v="Кировский муниципальный округ"/>
    <x v="31"/>
    <n v="4"/>
    <s v="ремонт внутридомовой инженерной системы теплоснабжения"/>
    <n v="1398"/>
    <s v="пм"/>
    <n v="5840"/>
    <n v="8339036.448"/>
    <n v="8164320"/>
    <n v="174716.44800000003"/>
    <n v="0"/>
  </r>
  <r>
    <x v="31"/>
    <n v="14065"/>
    <n v="11"/>
    <x v="5"/>
    <s v="Кировский муниципальный округ"/>
    <x v="31"/>
    <n v="4"/>
    <s v="ремонт внутридомовой инженерной системы электроснабжения"/>
    <n v="150"/>
    <s v="пм"/>
    <n v="2169"/>
    <n v="332312.49"/>
    <n v="325350"/>
    <n v="6962.490000000001"/>
    <n v="0"/>
  </r>
  <r>
    <x v="32"/>
    <n v="34414"/>
    <n v="12"/>
    <x v="5"/>
    <s v="Кировский муниципальный округ"/>
    <x v="32"/>
    <n v="1"/>
    <s v="ремонт фундамента"/>
    <n v="44"/>
    <s v="м2"/>
    <n v="9355"/>
    <n v="420428.668"/>
    <n v="411620"/>
    <n v="8808.668000000001"/>
    <n v="0"/>
  </r>
  <r>
    <x v="32"/>
    <n v="34411"/>
    <n v="13"/>
    <x v="5"/>
    <s v="Кировский муниципальный округ"/>
    <x v="32"/>
    <n v="1"/>
    <s v="ремонт крыши"/>
    <n v="296"/>
    <s v="м2"/>
    <n v="9314"/>
    <n v="2815942.6016"/>
    <n v="2756944"/>
    <n v="58998.60160000001"/>
    <n v="0"/>
  </r>
  <r>
    <x v="10"/>
    <n v="33593"/>
    <n v="14"/>
    <x v="5"/>
    <s v="Кировский муниципальный округ"/>
    <x v="10"/>
    <n v="1"/>
    <s v="ремонт внутридомовой инженерной системы водоотведения"/>
    <n v="150"/>
    <s v="пм"/>
    <n v="5320"/>
    <n v="815077.2"/>
    <n v="798000"/>
    <n v="17077.2"/>
    <n v="0"/>
  </r>
  <r>
    <x v="33"/>
    <n v="18042"/>
    <n v="15"/>
    <x v="5"/>
    <s v="Кировский муниципальный округ"/>
    <x v="33"/>
    <n v="1"/>
    <s v="ремонт внутридомовой инженерной системы газоснабжения"/>
    <n v="38"/>
    <s v="пм"/>
    <n v="7567"/>
    <n v="293699.4844"/>
    <n v="287546"/>
    <n v="6153.4844"/>
    <n v="0"/>
  </r>
  <r>
    <x v="33"/>
    <n v="18048"/>
    <n v="16"/>
    <x v="5"/>
    <s v="Кировский муниципальный округ"/>
    <x v="33"/>
    <n v="1"/>
    <s v="ремонт внутридомовой инженерной системы водоотведения"/>
    <n v="36"/>
    <s v="пм"/>
    <n v="5320"/>
    <n v="195618.528"/>
    <n v="191520"/>
    <n v="4098.528"/>
    <n v="0"/>
  </r>
  <r>
    <x v="34"/>
    <n v="35628"/>
    <n v="17"/>
    <x v="5"/>
    <s v="Кировский муниципальный округ"/>
    <x v="34"/>
    <n v="1"/>
    <s v="ремонт фасада"/>
    <n v="250"/>
    <s v="м2"/>
    <n v="7941"/>
    <n v="2027734.35"/>
    <n v="1985250"/>
    <n v="42484.350000000006"/>
    <n v="0"/>
  </r>
  <r>
    <x v="34"/>
    <n v="35632"/>
    <n v="18"/>
    <x v="5"/>
    <s v="Кировский муниципальный округ"/>
    <x v="34"/>
    <n v="1"/>
    <s v="ремонт внутридомовой инженерной системы холодного водоснабжения"/>
    <n v="34"/>
    <s v="пм"/>
    <n v="4790"/>
    <n v="166345.204"/>
    <n v="162860"/>
    <n v="3485.204"/>
    <n v="0"/>
  </r>
  <r>
    <x v="34"/>
    <n v="35631"/>
    <n v="19"/>
    <x v="5"/>
    <s v="Кировский муниципальный округ"/>
    <x v="34"/>
    <n v="1"/>
    <s v="ремонт внутридомовой инженерной системы электроснабжения"/>
    <n v="30"/>
    <s v="пм"/>
    <n v="2169"/>
    <n v="66462.498"/>
    <n v="65070"/>
    <n v="1392.498"/>
    <n v="0"/>
  </r>
  <r>
    <x v="12"/>
    <n v="94064"/>
    <n v="20"/>
    <x v="5"/>
    <s v="Кировский муниципальный округ"/>
    <x v="12"/>
    <n v="1"/>
    <s v="ремонт фасада"/>
    <n v="200"/>
    <s v="м2"/>
    <n v="7941"/>
    <n v="1622187.48"/>
    <n v="1588200"/>
    <n v="33987.48"/>
    <n v="0"/>
  </r>
  <r>
    <x v="14"/>
    <n v="29305"/>
    <n v="21"/>
    <x v="5"/>
    <s v="Кировский муниципальный округ"/>
    <x v="14"/>
    <n v="1"/>
    <s v="ремонт внутридомовой инженерной системы теплоснабжения"/>
    <n v="136"/>
    <s v="пм"/>
    <n v="5840"/>
    <n v="811236.736"/>
    <n v="794240"/>
    <n v="16996.736"/>
    <n v="0"/>
  </r>
  <r>
    <x v="4"/>
    <n v="31902"/>
    <n v="22"/>
    <x v="5"/>
    <s v="Кировский муниципальный округ"/>
    <x v="4"/>
    <n v="4"/>
    <s v="ремонт внутридомовой инженерной системы газоснабжения"/>
    <n v="132"/>
    <s v="пм"/>
    <n v="7567"/>
    <n v="1020219.2616"/>
    <n v="998844"/>
    <n v="21375.2616"/>
    <n v="0"/>
  </r>
  <r>
    <x v="4"/>
    <n v="31903"/>
    <n v="23"/>
    <x v="5"/>
    <s v="Кировский муниципальный округ"/>
    <x v="4"/>
    <n v="4"/>
    <s v="ремонт внутридомовой инженерной системы теплоснабжения"/>
    <n v="283"/>
    <s v="пм"/>
    <n v="5840"/>
    <n v="1688088.208"/>
    <n v="1652720"/>
    <n v="35368.208000000006"/>
    <n v="0"/>
  </r>
  <r>
    <x v="4"/>
    <n v="31905"/>
    <n v="24"/>
    <x v="5"/>
    <s v="Кировский муниципальный округ"/>
    <x v="4"/>
    <n v="4"/>
    <s v="ремонт внутридомовой инженерной системы электроснабжения"/>
    <n v="283"/>
    <s v="пм"/>
    <n v="2169"/>
    <n v="626962.8978"/>
    <n v="613827"/>
    <n v="13135.8978"/>
    <n v="0"/>
  </r>
  <r>
    <x v="4"/>
    <n v="31906"/>
    <n v="25"/>
    <x v="5"/>
    <s v="Кировский муниципальный округ"/>
    <x v="4"/>
    <n v="4"/>
    <s v="ремонт крыши"/>
    <n v="603"/>
    <s v="м2"/>
    <n v="6872"/>
    <n v="4232493.6624"/>
    <n v="4143816"/>
    <n v="88677.66240000002"/>
    <n v="0"/>
  </r>
  <r>
    <x v="15"/>
    <n v="34072"/>
    <n v="26"/>
    <x v="5"/>
    <s v="Кировский муниципальный округ"/>
    <x v="15"/>
    <n v="1"/>
    <s v="ремонт внутридомовой инженерной системы холодного водоснабжения"/>
    <n v="180"/>
    <s v="пм"/>
    <n v="4790"/>
    <n v="880651.08"/>
    <n v="862200"/>
    <n v="18451.08"/>
    <n v="0"/>
  </r>
  <r>
    <x v="15"/>
    <n v="34073"/>
    <n v="27"/>
    <x v="5"/>
    <s v="Кировский муниципальный округ"/>
    <x v="15"/>
    <n v="1"/>
    <s v="ремонт внутридомовой инженерной системы электроснабжения"/>
    <n v="100"/>
    <s v="пм"/>
    <n v="2169"/>
    <n v="221541.66"/>
    <n v="216900"/>
    <n v="4641.660000000001"/>
    <n v="0"/>
  </r>
  <r>
    <x v="16"/>
    <n v="33486"/>
    <n v="28"/>
    <x v="5"/>
    <s v="Кировский муниципальный округ"/>
    <x v="16"/>
    <n v="1"/>
    <s v="ремонт внутридомовой инженерной системы теплоснабжения"/>
    <n v="485"/>
    <s v="пм"/>
    <n v="5840"/>
    <n v="2893013.36"/>
    <n v="2832400"/>
    <n v="60613.36000000001"/>
    <n v="0"/>
  </r>
  <r>
    <x v="16"/>
    <n v="33487"/>
    <n v="29"/>
    <x v="5"/>
    <s v="Кировский муниципальный округ"/>
    <x v="16"/>
    <n v="1"/>
    <s v="ремонт внутридомовой инженерной системы холодного водоснабжения"/>
    <n v="180"/>
    <s v="пм"/>
    <n v="4790"/>
    <n v="880651.08"/>
    <n v="862200"/>
    <n v="18451.08"/>
    <n v="0"/>
  </r>
  <r>
    <x v="1"/>
    <n v="29101"/>
    <n v="30"/>
    <x v="5"/>
    <s v="Кировский муниципальный округ"/>
    <x v="1"/>
    <n v="1"/>
    <s v="ремонт внутридомовой инженерной системы электроснабжения"/>
    <n v="160"/>
    <s v="пм"/>
    <n v="2169"/>
    <n v="354466.656"/>
    <n v="347040"/>
    <n v="7426.656000000001"/>
    <n v="0"/>
  </r>
  <r>
    <x v="1"/>
    <n v="29099"/>
    <n v="31"/>
    <x v="5"/>
    <s v="Кировский муниципальный округ"/>
    <x v="1"/>
    <n v="1"/>
    <s v="ремонт внутридомовой инженерной системы газоснабжения"/>
    <n v="86"/>
    <s v="пм"/>
    <n v="7567"/>
    <n v="664688.3068"/>
    <n v="650762"/>
    <n v="13926.306800000002"/>
    <n v="0"/>
  </r>
  <r>
    <x v="35"/>
    <n v="34494"/>
    <n v="32"/>
    <x v="5"/>
    <s v="Кировский муниципальный округ"/>
    <x v="35"/>
    <n v="1"/>
    <s v="ремонт подвального помещения"/>
    <n v="160"/>
    <s v="м2"/>
    <n v="6448"/>
    <n v="1053757.952"/>
    <n v="1031680"/>
    <n v="22077.952"/>
    <n v="0"/>
  </r>
  <r>
    <x v="17"/>
    <n v="32648"/>
    <n v="33"/>
    <x v="5"/>
    <s v="Кировский муниципальный округ"/>
    <x v="17"/>
    <n v="1"/>
    <s v="ремонт внутридомовой инженерной системы холодного водоснабжения"/>
    <n v="112"/>
    <s v="пм"/>
    <n v="4790"/>
    <n v="547960.672"/>
    <n v="536480"/>
    <n v="11480.672"/>
    <n v="0"/>
  </r>
  <r>
    <x v="18"/>
    <n v="32312"/>
    <n v="34"/>
    <x v="5"/>
    <s v="Кировский муниципальный округ"/>
    <x v="18"/>
    <n v="1"/>
    <s v="ремонт внутридомовой инженерной системы газоснабжения"/>
    <n v="210"/>
    <s v="пм"/>
    <n v="7567"/>
    <n v="1623076.098"/>
    <n v="1589070"/>
    <n v="34006.098000000005"/>
    <n v="0"/>
  </r>
  <r>
    <x v="36"/>
    <n v="34454"/>
    <n v="35"/>
    <x v="5"/>
    <s v="Кировский муниципальный округ"/>
    <x v="36"/>
    <n v="1"/>
    <s v="ремонт фундамента"/>
    <n v="26"/>
    <s v="м2"/>
    <n v="9355"/>
    <n v="248435.122"/>
    <n v="243230"/>
    <n v="5205.122"/>
    <n v="0"/>
  </r>
  <r>
    <x v="37"/>
    <n v="34435"/>
    <n v="36"/>
    <x v="5"/>
    <s v="Кировский муниципальный округ"/>
    <x v="37"/>
    <n v="1"/>
    <s v="ремонт фундамента"/>
    <n v="34"/>
    <s v="м2"/>
    <n v="9355"/>
    <n v="324876.698"/>
    <n v="318070"/>
    <n v="6806.698"/>
    <n v="0"/>
  </r>
  <r>
    <x v="3"/>
    <n v="26084"/>
    <n v="37"/>
    <x v="5"/>
    <s v="Кировский муниципальный округ"/>
    <x v="3"/>
    <n v="1"/>
    <s v="ремонт фасада"/>
    <n v="504"/>
    <s v="м2"/>
    <n v="7941"/>
    <n v="4087912.4496"/>
    <n v="4002264"/>
    <n v="85648.4496"/>
    <n v="0"/>
  </r>
  <r>
    <x v="3"/>
    <n v="26087"/>
    <n v="38"/>
    <x v="5"/>
    <s v="Кировский муниципальный округ"/>
    <x v="3"/>
    <n v="1"/>
    <s v="ремонт внутридомовой инженерной системы холодного водоснабжения"/>
    <n v="103"/>
    <s v="пм"/>
    <n v="4790"/>
    <n v="503928.118"/>
    <n v="493370"/>
    <n v="10558.118"/>
    <n v="0"/>
  </r>
  <r>
    <x v="38"/>
    <n v="33308"/>
    <n v="39"/>
    <x v="5"/>
    <s v="Кировский муниципальный округ"/>
    <x v="38"/>
    <n v="1"/>
    <s v="ремонт крыши"/>
    <n v="600"/>
    <s v="м2"/>
    <n v="9314"/>
    <n v="5707991.76"/>
    <n v="5588400"/>
    <n v="119591.76000000001"/>
    <n v="0"/>
  </r>
  <r>
    <x v="39"/>
    <n v="32755"/>
    <n v="40"/>
    <x v="5"/>
    <s v="Кировский муниципальный округ"/>
    <x v="39"/>
    <n v="4"/>
    <s v="ремонт внутридомовой инженерной системы электроснабжения"/>
    <n v="491"/>
    <s v="пм"/>
    <n v="2169"/>
    <n v="1087769.5506"/>
    <n v="1064979"/>
    <n v="22790.550600000002"/>
    <n v="0"/>
  </r>
  <r>
    <x v="39"/>
    <n v="32756"/>
    <n v="41"/>
    <x v="5"/>
    <s v="Кировский муниципальный округ"/>
    <x v="39"/>
    <n v="4"/>
    <s v="ремонт фасада"/>
    <n v="1073"/>
    <s v="м2"/>
    <n v="7941"/>
    <n v="8703035.8302"/>
    <n v="8520693"/>
    <n v="182342.83020000003"/>
    <n v="0"/>
  </r>
  <r>
    <x v="39"/>
    <n v="32751"/>
    <n v="42"/>
    <x v="5"/>
    <s v="Кировский муниципальный округ"/>
    <x v="39"/>
    <n v="4"/>
    <s v="ремонт внутридомовой инженерной системы газоснабжения"/>
    <n v="200"/>
    <s v="пм"/>
    <n v="7567"/>
    <n v="1545786.76"/>
    <n v="1513400"/>
    <n v="32386.760000000002"/>
    <n v="0"/>
  </r>
  <r>
    <x v="39"/>
    <n v="32753"/>
    <n v="43"/>
    <x v="5"/>
    <s v="Кировский муниципальный округ"/>
    <x v="39"/>
    <n v="4"/>
    <s v="ремонт внутридомовой инженерной системы теплоснабжения"/>
    <n v="480"/>
    <s v="пм"/>
    <n v="5840"/>
    <n v="2863188.48"/>
    <n v="2803200"/>
    <n v="59988.48"/>
    <n v="0"/>
  </r>
  <r>
    <x v="19"/>
    <n v="32854"/>
    <n v="44"/>
    <x v="5"/>
    <s v="Кировский муниципальный округ"/>
    <x v="19"/>
    <n v="1"/>
    <s v="ремонт фасада"/>
    <n v="1247"/>
    <s v="м2"/>
    <n v="7941"/>
    <n v="10114338.9378"/>
    <n v="9902427"/>
    <n v="211911.9378"/>
    <n v="0"/>
  </r>
  <r>
    <x v="19"/>
    <n v="32855"/>
    <n v="45"/>
    <x v="5"/>
    <s v="Кировский муниципальный округ"/>
    <x v="19"/>
    <n v="1"/>
    <s v="ремонт внутридомовой инженерной системы газоснабжения"/>
    <n v="210"/>
    <s v="пм"/>
    <n v="7567"/>
    <n v="1623076.098"/>
    <n v="1589070"/>
    <n v="34006.098000000005"/>
    <n v="0"/>
  </r>
  <r>
    <x v="5"/>
    <n v="33048"/>
    <n v="46"/>
    <x v="5"/>
    <s v="Кировский муниципальный округ"/>
    <x v="5"/>
    <n v="4"/>
    <s v="ремонт внутридомовой инженерной системы газоснабжения"/>
    <n v="210"/>
    <s v="пм"/>
    <n v="7567"/>
    <n v="1623076.098"/>
    <n v="1589070"/>
    <n v="34006.098000000005"/>
    <n v="0"/>
  </r>
  <r>
    <x v="5"/>
    <n v="33050"/>
    <n v="47"/>
    <x v="5"/>
    <s v="Кировский муниципальный округ"/>
    <x v="5"/>
    <n v="4"/>
    <s v="ремонт внутридомовой инженерной системы электроснабжения"/>
    <n v="228"/>
    <s v="пм"/>
    <n v="2169"/>
    <n v="505114.9848"/>
    <n v="494532"/>
    <n v="10582.984800000002"/>
    <n v="0"/>
  </r>
  <r>
    <x v="5"/>
    <n v="33049"/>
    <n v="48"/>
    <x v="5"/>
    <s v="Кировский муниципальный округ"/>
    <x v="5"/>
    <n v="4"/>
    <s v="ремонт внутридомовой инженерной системы теплоснабжения"/>
    <n v="409"/>
    <s v="пм"/>
    <n v="5840"/>
    <n v="2439675.184"/>
    <n v="2388560"/>
    <n v="51115.18400000001"/>
    <n v="0"/>
  </r>
  <r>
    <x v="21"/>
    <n v="33192"/>
    <n v="49"/>
    <x v="5"/>
    <s v="Кировский муниципальный округ"/>
    <x v="21"/>
    <n v="1"/>
    <s v="ремонт внутридомовой инженерной системы теплоснабжения"/>
    <n v="480"/>
    <s v="пм"/>
    <n v="5840"/>
    <n v="2863188.48"/>
    <n v="2803200"/>
    <n v="59988.48"/>
    <n v="0"/>
  </r>
  <r>
    <x v="6"/>
    <n v="54165"/>
    <n v="50"/>
    <x v="5"/>
    <s v="Кировский муниципальный округ"/>
    <x v="6"/>
    <n v="4"/>
    <s v="ремонт внутридомовой инженерной системы теплоснабжения"/>
    <n v="1211"/>
    <s v="пм"/>
    <n v="5840"/>
    <n v="7223585.936"/>
    <n v="7072240"/>
    <n v="151345.93600000002"/>
    <n v="0"/>
  </r>
  <r>
    <x v="6"/>
    <n v="54166"/>
    <n v="51"/>
    <x v="5"/>
    <s v="Кировский муниципальный округ"/>
    <x v="6"/>
    <n v="4"/>
    <s v="ремонт внутридомовой инженерной системы холодного водоснабжения"/>
    <n v="282"/>
    <s v="пм"/>
    <n v="4790"/>
    <n v="1379686.692"/>
    <n v="1350780"/>
    <n v="28906.692000000003"/>
    <n v="0"/>
  </r>
  <r>
    <x v="6"/>
    <n v="54168"/>
    <n v="52"/>
    <x v="5"/>
    <s v="Кировский муниципальный округ"/>
    <x v="6"/>
    <n v="4"/>
    <s v="ремонт внутридомовой инженерной системы газоснабжения"/>
    <n v="407"/>
    <s v="пм"/>
    <n v="7567"/>
    <n v="3145676.0566"/>
    <n v="3079769"/>
    <n v="65907.05660000001"/>
    <n v="0"/>
  </r>
  <r>
    <x v="23"/>
    <n v="54383"/>
    <n v="53"/>
    <x v="5"/>
    <s v="Кировский муниципальный округ"/>
    <x v="23"/>
    <n v="1"/>
    <s v="ремонт внутридомовой инженерной системы водоотведения"/>
    <n v="36"/>
    <s v="пм"/>
    <n v="5320"/>
    <n v="195618.528"/>
    <n v="191520"/>
    <n v="4098.528"/>
    <n v="0"/>
  </r>
  <r>
    <x v="24"/>
    <n v="34682"/>
    <n v="54"/>
    <x v="5"/>
    <s v="Кировский муниципальный округ"/>
    <x v="24"/>
    <n v="1"/>
    <s v="ремонт фасада"/>
    <n v="276"/>
    <s v="пм"/>
    <n v="7941"/>
    <n v="2238618.7224"/>
    <n v="2191716"/>
    <n v="46902.722400000006"/>
    <n v="0"/>
  </r>
  <r>
    <x v="24"/>
    <n v="34679"/>
    <n v="55"/>
    <x v="5"/>
    <s v="Кировский муниципальный округ"/>
    <x v="24"/>
    <n v="1"/>
    <s v="ремонт внутридомовой инженерной системы холодного водоснабжения"/>
    <n v="44"/>
    <s v="пм"/>
    <n v="4790"/>
    <n v="215270.264"/>
    <n v="210760"/>
    <n v="4510.264"/>
    <n v="0"/>
  </r>
  <r>
    <x v="25"/>
    <n v="54507"/>
    <n v="56"/>
    <x v="5"/>
    <s v="Кировский муниципальный округ"/>
    <x v="25"/>
    <n v="1"/>
    <s v="ремонт внутридомовой инженерной системы теплоснабжения"/>
    <n v="136"/>
    <s v="пм"/>
    <n v="5840"/>
    <n v="811236.736"/>
    <n v="794240"/>
    <n v="16996.736"/>
    <n v="0"/>
  </r>
  <r>
    <x v="0"/>
    <m/>
    <m/>
    <x v="6"/>
    <m/>
    <x v="0"/>
    <m/>
    <m/>
    <m/>
    <m/>
    <m/>
    <n v="112287984.88"/>
    <n v="109935368"/>
    <n v="2352616.8752"/>
    <m/>
  </r>
  <r>
    <x v="0"/>
    <m/>
    <m/>
    <x v="0"/>
    <m/>
    <x v="40"/>
    <m/>
    <m/>
    <m/>
    <m/>
    <m/>
    <n v="187061795.463"/>
    <n v="183142545"/>
    <n v="3919250.463000000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8" minRefreshableVersion="3" useAutoFormatting="1" rowGrandTotals="0" colGrandTotals="0" itemPrintTitles="1" createdVersion="8" indent="0" compact="0" compactData="0" multipleFieldFilters="0">
  <location ref="B3:E68" firstHeaderRow="1" firstDataRow="1" firstDataCol="3"/>
  <pivotFields count="15">
    <pivotField axis="axisRow" compact="0" outline="0" showAll="0" defaultSubtotal="0">
      <items count="40">
        <item x="31"/>
        <item x="33"/>
        <item x="3"/>
        <item x="1"/>
        <item x="14"/>
        <item x="4"/>
        <item x="18"/>
        <item x="17"/>
        <item x="39"/>
        <item x="19"/>
        <item x="5"/>
        <item x="21"/>
        <item x="38"/>
        <item x="22"/>
        <item x="13"/>
        <item x="16"/>
        <item x="10"/>
        <item x="2"/>
        <item x="15"/>
        <item x="20"/>
        <item x="11"/>
        <item x="32"/>
        <item x="37"/>
        <item x="36"/>
        <item x="35"/>
        <item x="24"/>
        <item x="34"/>
        <item x="30"/>
        <item x="6"/>
        <item x="23"/>
        <item x="25"/>
        <item x="27"/>
        <item x="28"/>
        <item x="9"/>
        <item x="8"/>
        <item x="7"/>
        <item x="26"/>
        <item x="29"/>
        <item x="12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sortType="ascending" defaultSubtotal="0">
      <items count="7">
        <item x="1"/>
        <item x="3"/>
        <item x="5"/>
        <item x="2"/>
        <item x="4"/>
        <item x="6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41">
        <item x="30"/>
        <item x="31"/>
        <item x="33"/>
        <item x="10"/>
        <item x="11"/>
        <item x="32"/>
        <item x="34"/>
        <item x="12"/>
        <item x="13"/>
        <item x="14"/>
        <item x="4"/>
        <item x="15"/>
        <item x="16"/>
        <item x="1"/>
        <item x="35"/>
        <item x="2"/>
        <item x="17"/>
        <item x="18"/>
        <item x="36"/>
        <item x="37"/>
        <item x="3"/>
        <item x="38"/>
        <item x="39"/>
        <item x="19"/>
        <item x="20"/>
        <item x="5"/>
        <item x="21"/>
        <item x="22"/>
        <item x="6"/>
        <item x="23"/>
        <item x="24"/>
        <item x="25"/>
        <item x="40"/>
        <item x="8"/>
        <item x="9"/>
        <item x="27"/>
        <item x="28"/>
        <item x="7"/>
        <item x="26"/>
        <item x="29"/>
        <item x="0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0"/>
    <field x="3"/>
    <field x="5"/>
  </rowFields>
  <rowItems count="65">
    <i>
      <x/>
      <x v="2"/>
      <x v="1"/>
    </i>
    <i>
      <x v="1"/>
      <x v="2"/>
      <x v="2"/>
    </i>
    <i>
      <x v="2"/>
      <x/>
      <x v="20"/>
    </i>
    <i r="1">
      <x v="1"/>
      <x v="20"/>
    </i>
    <i r="1">
      <x v="2"/>
      <x v="20"/>
    </i>
    <i>
      <x v="3"/>
      <x/>
      <x v="13"/>
    </i>
    <i r="1">
      <x v="1"/>
      <x v="13"/>
    </i>
    <i r="1">
      <x v="2"/>
      <x v="13"/>
    </i>
    <i>
      <x v="4"/>
      <x v="1"/>
      <x v="9"/>
    </i>
    <i r="1">
      <x v="2"/>
      <x v="9"/>
    </i>
    <i>
      <x v="5"/>
      <x/>
      <x v="10"/>
    </i>
    <i r="1">
      <x v="2"/>
      <x v="10"/>
    </i>
    <i>
      <x v="6"/>
      <x v="1"/>
      <x v="17"/>
    </i>
    <i r="1">
      <x v="2"/>
      <x v="17"/>
    </i>
    <i>
      <x v="7"/>
      <x v="1"/>
      <x v="16"/>
    </i>
    <i r="1">
      <x v="2"/>
      <x v="16"/>
    </i>
    <i>
      <x v="8"/>
      <x v="2"/>
      <x v="22"/>
    </i>
    <i>
      <x v="9"/>
      <x v="1"/>
      <x v="23"/>
    </i>
    <i r="1">
      <x v="2"/>
      <x v="23"/>
    </i>
    <i>
      <x v="10"/>
      <x/>
      <x v="25"/>
    </i>
    <i r="1">
      <x v="2"/>
      <x v="25"/>
    </i>
    <i>
      <x v="11"/>
      <x v="1"/>
      <x v="26"/>
    </i>
    <i r="1">
      <x v="2"/>
      <x v="26"/>
    </i>
    <i>
      <x v="12"/>
      <x v="2"/>
      <x v="21"/>
    </i>
    <i>
      <x v="13"/>
      <x v="1"/>
      <x v="27"/>
    </i>
    <i>
      <x v="14"/>
      <x v="1"/>
      <x v="8"/>
    </i>
    <i>
      <x v="15"/>
      <x v="1"/>
      <x v="12"/>
    </i>
    <i r="1">
      <x v="2"/>
      <x v="12"/>
    </i>
    <i>
      <x v="16"/>
      <x v="1"/>
      <x v="3"/>
    </i>
    <i r="1">
      <x v="2"/>
      <x v="3"/>
    </i>
    <i>
      <x v="17"/>
      <x/>
      <x v="15"/>
    </i>
    <i r="1">
      <x v="1"/>
      <x v="15"/>
    </i>
    <i>
      <x v="18"/>
      <x v="1"/>
      <x v="11"/>
    </i>
    <i r="1">
      <x v="2"/>
      <x v="11"/>
    </i>
    <i>
      <x v="19"/>
      <x v="1"/>
      <x v="24"/>
    </i>
    <i>
      <x v="20"/>
      <x v="1"/>
      <x v="4"/>
    </i>
    <i>
      <x v="21"/>
      <x v="2"/>
      <x v="5"/>
    </i>
    <i>
      <x v="22"/>
      <x v="2"/>
      <x v="19"/>
    </i>
    <i>
      <x v="23"/>
      <x v="2"/>
      <x v="18"/>
    </i>
    <i>
      <x v="24"/>
      <x v="2"/>
      <x v="14"/>
    </i>
    <i>
      <x v="25"/>
      <x v="1"/>
      <x v="30"/>
    </i>
    <i r="1">
      <x v="2"/>
      <x v="30"/>
    </i>
    <i>
      <x v="26"/>
      <x v="2"/>
      <x v="6"/>
    </i>
    <i>
      <x v="27"/>
      <x v="2"/>
      <x/>
    </i>
    <i>
      <x v="28"/>
      <x/>
      <x v="28"/>
    </i>
    <i r="1">
      <x v="2"/>
      <x v="28"/>
    </i>
    <i>
      <x v="29"/>
      <x v="1"/>
      <x v="29"/>
    </i>
    <i r="1">
      <x v="2"/>
      <x v="29"/>
    </i>
    <i>
      <x v="30"/>
      <x v="1"/>
      <x v="31"/>
    </i>
    <i r="1">
      <x v="2"/>
      <x v="31"/>
    </i>
    <i>
      <x v="31"/>
      <x v="2"/>
      <x v="35"/>
    </i>
    <i>
      <x v="32"/>
      <x v="2"/>
      <x v="36"/>
    </i>
    <i>
      <x v="33"/>
      <x v="1"/>
      <x v="34"/>
    </i>
    <i>
      <x v="34"/>
      <x v="1"/>
      <x v="33"/>
    </i>
    <i>
      <x v="35"/>
      <x v="1"/>
      <x v="37"/>
    </i>
    <i r="1">
      <x v="2"/>
      <x v="37"/>
    </i>
    <i>
      <x v="36"/>
      <x v="2"/>
      <x v="38"/>
    </i>
    <i>
      <x v="37"/>
      <x v="2"/>
      <x v="39"/>
    </i>
    <i>
      <x v="38"/>
      <x v="1"/>
      <x v="7"/>
    </i>
    <i r="1">
      <x v="2"/>
      <x v="7"/>
    </i>
    <i>
      <x v="39"/>
      <x v="3"/>
      <x v="40"/>
    </i>
    <i r="1">
      <x v="4"/>
      <x v="40"/>
    </i>
    <i r="1">
      <x v="5"/>
      <x v="40"/>
    </i>
    <i r="1">
      <x v="6"/>
      <x v="32"/>
    </i>
    <i r="2">
      <x v="40"/>
    </i>
  </rowItems>
  <colItems count="1">
    <i/>
  </colItems>
  <dataFields count="1">
    <dataField name="Сумма по полю Стоимость всего" fld="1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Q87"/>
  <sheetViews>
    <sheetView tabSelected="1" topLeftCell="L1" zoomScale="70" workbookViewId="0">
      <selection activeCell="S7" sqref="S7:W7"/>
    </sheetView>
  </sheetViews>
  <sheetFormatPr defaultRowHeight="14.4" x14ac:dyDescent="0.3"/>
  <cols>
    <col min="1" max="1" width="15.6640625" customWidth="1"/>
    <col min="2" max="2" width="17" customWidth="1"/>
    <col min="3" max="3" width="22" customWidth="1"/>
    <col min="4" max="4" width="39.5546875" customWidth="1"/>
    <col min="5" max="5" width="47" customWidth="1"/>
    <col min="6" max="6" width="14.33203125" customWidth="1"/>
    <col min="7" max="7" width="12.5546875" customWidth="1"/>
    <col min="8" max="8" width="13.6640625" customWidth="1"/>
    <col min="9" max="9" width="13.109375" customWidth="1"/>
    <col min="10" max="10" width="14.88671875" customWidth="1"/>
    <col min="11" max="11" width="14.109375" customWidth="1"/>
    <col min="12" max="13" width="14.88671875" customWidth="1"/>
    <col min="14" max="14" width="17.5546875" customWidth="1"/>
    <col min="15" max="15" width="12.109375" customWidth="1"/>
    <col min="16" max="16" width="14.109375" customWidth="1"/>
    <col min="17" max="17" width="12.88671875" customWidth="1"/>
    <col min="18" max="18" width="20.6640625" customWidth="1"/>
    <col min="19" max="19" width="15.6640625" customWidth="1"/>
    <col min="20" max="20" width="18.5546875" customWidth="1"/>
    <col min="21" max="21" width="15.109375" customWidth="1"/>
    <col min="22" max="22" width="18.5546875" customWidth="1"/>
    <col min="23" max="23" width="19.6640625" customWidth="1"/>
  </cols>
  <sheetData>
    <row r="1" spans="1:23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8" x14ac:dyDescent="0.35">
      <c r="A3" s="2"/>
      <c r="B3" s="2"/>
      <c r="C3" s="3"/>
      <c r="D3" s="2"/>
      <c r="E3" s="3"/>
      <c r="F3" s="3"/>
      <c r="G3" s="2"/>
      <c r="H3" s="2"/>
      <c r="I3" s="2"/>
      <c r="J3" s="3"/>
      <c r="K3" s="3"/>
      <c r="L3" s="3"/>
      <c r="M3" s="3"/>
      <c r="N3" s="3"/>
      <c r="O3" s="4"/>
      <c r="P3" s="4"/>
      <c r="Q3" s="4"/>
      <c r="R3" s="5"/>
      <c r="S3" s="75" t="s">
        <v>0</v>
      </c>
      <c r="T3" s="75"/>
      <c r="U3" s="75"/>
      <c r="V3" s="75"/>
      <c r="W3" s="75"/>
    </row>
    <row r="4" spans="1:23" ht="18" x14ac:dyDescent="0.35">
      <c r="A4" s="2"/>
      <c r="B4" s="2"/>
      <c r="C4" s="3"/>
      <c r="D4" s="2"/>
      <c r="E4" s="3"/>
      <c r="F4" s="3"/>
      <c r="G4" s="2"/>
      <c r="H4" s="2"/>
      <c r="I4" s="2"/>
      <c r="J4" s="3"/>
      <c r="K4" s="3"/>
      <c r="L4" s="3"/>
      <c r="M4" s="3"/>
      <c r="N4" s="3"/>
      <c r="O4" s="4"/>
      <c r="P4" s="4"/>
      <c r="Q4" s="4"/>
      <c r="R4" s="5"/>
      <c r="S4" s="75" t="s">
        <v>1</v>
      </c>
      <c r="T4" s="75"/>
      <c r="U4" s="75"/>
      <c r="V4" s="75"/>
      <c r="W4" s="75"/>
    </row>
    <row r="5" spans="1:23" ht="18" x14ac:dyDescent="0.35">
      <c r="A5" s="2"/>
      <c r="B5" s="2"/>
      <c r="C5" s="3"/>
      <c r="D5" s="2"/>
      <c r="E5" s="3"/>
      <c r="F5" s="3"/>
      <c r="G5" s="2"/>
      <c r="H5" s="2"/>
      <c r="I5" s="2"/>
      <c r="J5" s="3"/>
      <c r="K5" s="3"/>
      <c r="L5" s="3"/>
      <c r="M5" s="3"/>
      <c r="N5" s="3"/>
      <c r="O5" s="4"/>
      <c r="P5" s="4"/>
      <c r="Q5" s="4"/>
      <c r="R5" s="5"/>
      <c r="S5" s="75" t="s">
        <v>2</v>
      </c>
      <c r="T5" s="75"/>
      <c r="U5" s="75"/>
      <c r="V5" s="75"/>
      <c r="W5" s="75"/>
    </row>
    <row r="6" spans="1:23" ht="18.75" customHeight="1" x14ac:dyDescent="0.3">
      <c r="A6" s="76"/>
      <c r="B6" s="76"/>
      <c r="C6" s="77"/>
      <c r="D6" s="76"/>
      <c r="E6" s="77"/>
      <c r="F6" s="77"/>
      <c r="G6" s="76"/>
      <c r="H6" s="76"/>
      <c r="I6" s="76"/>
      <c r="J6" s="77"/>
      <c r="K6" s="77"/>
      <c r="L6" s="77"/>
      <c r="M6" s="77"/>
      <c r="N6" s="77"/>
      <c r="O6" s="78"/>
      <c r="P6" s="78"/>
      <c r="Q6" s="78"/>
      <c r="R6" s="79"/>
      <c r="S6" s="80" t="s">
        <v>3</v>
      </c>
      <c r="T6" s="80"/>
      <c r="U6" s="80"/>
      <c r="V6" s="80"/>
      <c r="W6" s="80"/>
    </row>
    <row r="7" spans="1:23" ht="33" customHeight="1" x14ac:dyDescent="0.3">
      <c r="A7" s="76"/>
      <c r="B7" s="76"/>
      <c r="C7" s="77"/>
      <c r="D7" s="76"/>
      <c r="E7" s="77"/>
      <c r="F7" s="77"/>
      <c r="G7" s="76"/>
      <c r="H7" s="76"/>
      <c r="I7" s="76"/>
      <c r="J7" s="77"/>
      <c r="K7" s="77"/>
      <c r="L7" s="77"/>
      <c r="M7" s="77"/>
      <c r="N7" s="77"/>
      <c r="O7" s="78"/>
      <c r="P7" s="78"/>
      <c r="Q7" s="78"/>
      <c r="R7" s="79"/>
      <c r="S7" s="80" t="s">
        <v>126</v>
      </c>
      <c r="T7" s="80"/>
      <c r="U7" s="80"/>
      <c r="V7" s="80"/>
      <c r="W7" s="80"/>
    </row>
    <row r="8" spans="1:23" ht="18" x14ac:dyDescent="0.35">
      <c r="A8" s="2"/>
      <c r="B8" s="2"/>
      <c r="C8" s="3"/>
      <c r="D8" s="2"/>
      <c r="E8" s="3"/>
      <c r="F8" s="3"/>
      <c r="G8" s="2"/>
      <c r="H8" s="2"/>
      <c r="I8" s="2"/>
      <c r="J8" s="3"/>
      <c r="K8" s="3"/>
      <c r="L8" s="3"/>
      <c r="M8" s="3"/>
      <c r="N8" s="3"/>
      <c r="O8" s="4"/>
      <c r="P8" s="4"/>
      <c r="Q8" s="4"/>
      <c r="R8" s="5"/>
      <c r="S8" s="80"/>
      <c r="T8" s="80"/>
      <c r="U8" s="80"/>
      <c r="V8" s="80"/>
      <c r="W8" s="80"/>
    </row>
    <row r="9" spans="1:23" ht="18" x14ac:dyDescent="0.35">
      <c r="A9" s="2"/>
      <c r="B9" s="2"/>
      <c r="C9" s="3"/>
      <c r="D9" s="2"/>
      <c r="E9" s="3"/>
      <c r="F9" s="3"/>
      <c r="G9" s="2"/>
      <c r="H9" s="2"/>
      <c r="I9" s="2"/>
      <c r="J9" s="3"/>
      <c r="K9" s="3"/>
      <c r="L9" s="3"/>
      <c r="M9" s="3"/>
      <c r="N9" s="3"/>
      <c r="O9" s="4"/>
      <c r="P9" s="4"/>
      <c r="Q9" s="4"/>
      <c r="R9" s="5"/>
      <c r="S9" s="5"/>
      <c r="T9" s="5"/>
      <c r="U9" s="5"/>
      <c r="V9" s="5"/>
      <c r="W9" s="1"/>
    </row>
    <row r="10" spans="1:23" x14ac:dyDescent="0.3">
      <c r="A10" s="2"/>
      <c r="B10" s="2"/>
      <c r="C10" s="3"/>
      <c r="D10" s="2"/>
      <c r="E10" s="3"/>
      <c r="F10" s="3"/>
      <c r="G10" s="2"/>
      <c r="H10" s="2"/>
      <c r="I10" s="2"/>
      <c r="J10" s="3"/>
      <c r="K10" s="3"/>
      <c r="L10" s="3"/>
      <c r="M10" s="3"/>
      <c r="N10" s="3"/>
      <c r="O10" s="6"/>
      <c r="P10" s="6"/>
      <c r="Q10" s="6"/>
      <c r="R10" s="7"/>
      <c r="S10" s="7"/>
      <c r="T10" s="7"/>
      <c r="U10" s="7"/>
      <c r="V10" s="7"/>
      <c r="W10" s="2"/>
    </row>
    <row r="11" spans="1:23" ht="18" x14ac:dyDescent="0.3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</row>
    <row r="12" spans="1:23" ht="15.6" x14ac:dyDescent="0.3">
      <c r="A12" s="81" t="s">
        <v>4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  <c r="Q12" s="81"/>
      <c r="R12" s="81"/>
      <c r="S12" s="81"/>
      <c r="T12" s="81"/>
      <c r="U12" s="81"/>
      <c r="V12" s="81"/>
      <c r="W12" s="81"/>
    </row>
    <row r="13" spans="1:23" ht="15.6" x14ac:dyDescent="0.3">
      <c r="A13" s="81" t="s">
        <v>5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</row>
    <row r="14" spans="1:23" ht="23.25" customHeight="1" x14ac:dyDescent="0.3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2" t="s">
        <v>6</v>
      </c>
      <c r="Q14" s="82"/>
      <c r="R14" s="82"/>
      <c r="S14" s="82"/>
      <c r="T14" s="82"/>
      <c r="U14" s="82"/>
      <c r="V14" s="82"/>
      <c r="W14" s="82"/>
    </row>
    <row r="15" spans="1:23" ht="33.75" customHeight="1" x14ac:dyDescent="0.3">
      <c r="A15" s="83" t="s">
        <v>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</row>
    <row r="16" spans="1:23" ht="42.75" customHeight="1" x14ac:dyDescent="0.3">
      <c r="A16" s="84" t="s">
        <v>8</v>
      </c>
      <c r="B16" s="84" t="s">
        <v>9</v>
      </c>
      <c r="C16" s="84" t="s">
        <v>10</v>
      </c>
      <c r="D16" s="84" t="s">
        <v>11</v>
      </c>
      <c r="E16" s="84" t="s">
        <v>12</v>
      </c>
      <c r="F16" s="84" t="s">
        <v>13</v>
      </c>
      <c r="G16" s="84" t="s">
        <v>14</v>
      </c>
      <c r="H16" s="84" t="s">
        <v>15</v>
      </c>
      <c r="I16" s="84" t="s">
        <v>16</v>
      </c>
      <c r="J16" s="84"/>
      <c r="K16" s="84"/>
      <c r="L16" s="84" t="s">
        <v>17</v>
      </c>
      <c r="M16" s="84" t="s">
        <v>18</v>
      </c>
      <c r="N16" s="84"/>
      <c r="O16" s="84" t="s">
        <v>19</v>
      </c>
      <c r="P16" s="84" t="s">
        <v>20</v>
      </c>
      <c r="Q16" s="84" t="s">
        <v>21</v>
      </c>
      <c r="R16" s="84" t="s">
        <v>22</v>
      </c>
      <c r="S16" s="84"/>
      <c r="T16" s="84"/>
      <c r="U16" s="84"/>
      <c r="V16" s="84"/>
      <c r="W16" s="84" t="s">
        <v>23</v>
      </c>
    </row>
    <row r="17" spans="1:23" ht="126.75" customHeight="1" x14ac:dyDescent="0.3">
      <c r="A17" s="84"/>
      <c r="B17" s="84"/>
      <c r="C17" s="84"/>
      <c r="D17" s="84"/>
      <c r="E17" s="84"/>
      <c r="F17" s="84"/>
      <c r="G17" s="84"/>
      <c r="H17" s="84"/>
      <c r="I17" s="86" t="s">
        <v>24</v>
      </c>
      <c r="J17" s="86" t="s">
        <v>25</v>
      </c>
      <c r="K17" s="86" t="s">
        <v>26</v>
      </c>
      <c r="L17" s="84"/>
      <c r="M17" s="84" t="s">
        <v>18</v>
      </c>
      <c r="N17" s="84" t="s">
        <v>27</v>
      </c>
      <c r="O17" s="85"/>
      <c r="P17" s="84"/>
      <c r="Q17" s="84"/>
      <c r="R17" s="84" t="s">
        <v>28</v>
      </c>
      <c r="S17" s="84" t="s">
        <v>29</v>
      </c>
      <c r="T17" s="84" t="s">
        <v>30</v>
      </c>
      <c r="U17" s="84" t="s">
        <v>31</v>
      </c>
      <c r="V17" s="84" t="s">
        <v>32</v>
      </c>
      <c r="W17" s="84"/>
    </row>
    <row r="18" spans="1:23" x14ac:dyDescent="0.3">
      <c r="A18" s="84"/>
      <c r="B18" s="84"/>
      <c r="C18" s="84"/>
      <c r="D18" s="84"/>
      <c r="E18" s="84"/>
      <c r="F18" s="84"/>
      <c r="G18" s="84"/>
      <c r="H18" s="84"/>
      <c r="I18" s="87"/>
      <c r="J18" s="87"/>
      <c r="K18" s="87"/>
      <c r="L18" s="84"/>
      <c r="M18" s="84"/>
      <c r="N18" s="84"/>
      <c r="O18" s="85"/>
      <c r="P18" s="84"/>
      <c r="Q18" s="84"/>
      <c r="R18" s="84"/>
      <c r="S18" s="84"/>
      <c r="T18" s="84"/>
      <c r="U18" s="84"/>
      <c r="V18" s="84"/>
      <c r="W18" s="84"/>
    </row>
    <row r="19" spans="1:23" x14ac:dyDescent="0.3">
      <c r="A19" s="12">
        <v>2912</v>
      </c>
      <c r="B19" s="12">
        <v>1</v>
      </c>
      <c r="C19" s="13">
        <v>2026</v>
      </c>
      <c r="D19" s="12" t="s">
        <v>33</v>
      </c>
      <c r="E19" s="14" t="s">
        <v>34</v>
      </c>
      <c r="F19" s="12">
        <v>1</v>
      </c>
      <c r="G19" s="12">
        <v>1977</v>
      </c>
      <c r="H19" s="12"/>
      <c r="I19" s="12" t="s">
        <v>35</v>
      </c>
      <c r="J19" s="12" t="s">
        <v>35</v>
      </c>
      <c r="K19" s="12" t="s">
        <v>35</v>
      </c>
      <c r="L19" s="12">
        <v>883.2</v>
      </c>
      <c r="M19" s="12">
        <v>16</v>
      </c>
      <c r="N19" s="12">
        <v>16</v>
      </c>
      <c r="O19" s="12">
        <v>35</v>
      </c>
      <c r="P19" s="12">
        <v>2</v>
      </c>
      <c r="Q19" s="12">
        <v>2</v>
      </c>
      <c r="R19" s="15">
        <f>VLOOKUP(A19&amp;C19,Лист1!A:E,5,0)</f>
        <v>4138294.0260000001</v>
      </c>
      <c r="S19" s="16">
        <v>0</v>
      </c>
      <c r="T19" s="16">
        <v>0</v>
      </c>
      <c r="U19" s="16">
        <v>0</v>
      </c>
      <c r="V19" s="16">
        <f>'Таблица 2'!L9</f>
        <v>4138294.0260000001</v>
      </c>
      <c r="W19" s="17">
        <v>46387</v>
      </c>
    </row>
    <row r="20" spans="1:23" x14ac:dyDescent="0.3">
      <c r="A20" s="12">
        <v>3418</v>
      </c>
      <c r="B20" s="12">
        <v>2</v>
      </c>
      <c r="C20" s="13">
        <v>2026</v>
      </c>
      <c r="D20" s="12" t="s">
        <v>33</v>
      </c>
      <c r="E20" s="14" t="s">
        <v>36</v>
      </c>
      <c r="F20" s="12">
        <v>1</v>
      </c>
      <c r="G20" s="12">
        <v>1978</v>
      </c>
      <c r="H20" s="12"/>
      <c r="I20" s="12" t="s">
        <v>35</v>
      </c>
      <c r="J20" s="12" t="s">
        <v>35</v>
      </c>
      <c r="K20" s="12" t="s">
        <v>35</v>
      </c>
      <c r="L20" s="12">
        <v>1490.5</v>
      </c>
      <c r="M20" s="12">
        <v>24</v>
      </c>
      <c r="N20" s="12">
        <v>24</v>
      </c>
      <c r="O20" s="12">
        <v>42</v>
      </c>
      <c r="P20" s="12">
        <v>3</v>
      </c>
      <c r="Q20" s="12">
        <v>2</v>
      </c>
      <c r="R20" s="15">
        <f>VLOOKUP(A20&amp;C20,Лист1!A:E,5,0)</f>
        <v>4252453.8612000002</v>
      </c>
      <c r="S20" s="16">
        <v>0</v>
      </c>
      <c r="T20" s="16">
        <v>0</v>
      </c>
      <c r="U20" s="16">
        <v>0</v>
      </c>
      <c r="V20" s="16">
        <f>'Таблица 2'!L10</f>
        <v>4252453.8612000002</v>
      </c>
      <c r="W20" s="17">
        <v>46387</v>
      </c>
    </row>
    <row r="21" spans="1:23" x14ac:dyDescent="0.3">
      <c r="A21" s="12">
        <v>2625</v>
      </c>
      <c r="B21" s="12">
        <v>3</v>
      </c>
      <c r="C21" s="13">
        <v>2026</v>
      </c>
      <c r="D21" s="12" t="s">
        <v>33</v>
      </c>
      <c r="E21" s="14" t="s">
        <v>37</v>
      </c>
      <c r="F21" s="12">
        <v>1</v>
      </c>
      <c r="G21" s="12">
        <v>1972</v>
      </c>
      <c r="H21" s="12"/>
      <c r="I21" s="12" t="s">
        <v>35</v>
      </c>
      <c r="J21" s="12" t="s">
        <v>35</v>
      </c>
      <c r="K21" s="12" t="s">
        <v>35</v>
      </c>
      <c r="L21" s="12">
        <v>734.4</v>
      </c>
      <c r="M21" s="12">
        <v>16</v>
      </c>
      <c r="N21" s="12">
        <v>16</v>
      </c>
      <c r="O21" s="12">
        <v>27</v>
      </c>
      <c r="P21" s="12">
        <v>2</v>
      </c>
      <c r="Q21" s="12">
        <v>2</v>
      </c>
      <c r="R21" s="15">
        <f>VLOOKUP(A21&amp;C21,Лист1!A:E,5,0)</f>
        <v>559686.34400000004</v>
      </c>
      <c r="S21" s="16">
        <v>0</v>
      </c>
      <c r="T21" s="16">
        <v>0</v>
      </c>
      <c r="U21" s="16">
        <v>0</v>
      </c>
      <c r="V21" s="16">
        <f>'Таблица 2'!L11</f>
        <v>559686.34400000004</v>
      </c>
      <c r="W21" s="17">
        <v>46387</v>
      </c>
    </row>
    <row r="22" spans="1:23" x14ac:dyDescent="0.3">
      <c r="A22" s="12">
        <v>3173</v>
      </c>
      <c r="B22" s="12">
        <v>4</v>
      </c>
      <c r="C22" s="13">
        <v>2026</v>
      </c>
      <c r="D22" s="12" t="s">
        <v>33</v>
      </c>
      <c r="E22" s="14" t="s">
        <v>38</v>
      </c>
      <c r="F22" s="12">
        <v>3</v>
      </c>
      <c r="G22" s="12">
        <v>1982</v>
      </c>
      <c r="H22" s="12"/>
      <c r="I22" s="12" t="s">
        <v>35</v>
      </c>
      <c r="J22" s="12" t="s">
        <v>35</v>
      </c>
      <c r="K22" s="12" t="s">
        <v>35</v>
      </c>
      <c r="L22" s="12">
        <v>1670</v>
      </c>
      <c r="M22" s="12">
        <v>32</v>
      </c>
      <c r="N22" s="12">
        <v>32</v>
      </c>
      <c r="O22" s="12">
        <v>54</v>
      </c>
      <c r="P22" s="12">
        <v>4</v>
      </c>
      <c r="Q22" s="12">
        <v>3</v>
      </c>
      <c r="R22" s="15">
        <f>VLOOKUP(A22&amp;C22,Лист1!A:E,5,0)</f>
        <v>1692807.0759999999</v>
      </c>
      <c r="S22" s="16">
        <v>0</v>
      </c>
      <c r="T22" s="16">
        <v>0</v>
      </c>
      <c r="U22" s="16">
        <v>0</v>
      </c>
      <c r="V22" s="16">
        <f>'Таблица 2'!L12</f>
        <v>1692807.0759999999</v>
      </c>
      <c r="W22" s="17">
        <v>46387</v>
      </c>
    </row>
    <row r="23" spans="1:23" x14ac:dyDescent="0.3">
      <c r="A23" s="12">
        <v>3324</v>
      </c>
      <c r="B23" s="12">
        <v>5</v>
      </c>
      <c r="C23" s="13">
        <v>2026</v>
      </c>
      <c r="D23" s="12" t="s">
        <v>33</v>
      </c>
      <c r="E23" s="14" t="s">
        <v>39</v>
      </c>
      <c r="F23" s="12">
        <v>3</v>
      </c>
      <c r="G23" s="12">
        <v>1980</v>
      </c>
      <c r="H23" s="12"/>
      <c r="I23" s="12" t="s">
        <v>35</v>
      </c>
      <c r="J23" s="12" t="s">
        <v>35</v>
      </c>
      <c r="K23" s="12" t="s">
        <v>35</v>
      </c>
      <c r="L23" s="12">
        <v>1792</v>
      </c>
      <c r="M23" s="12">
        <v>40</v>
      </c>
      <c r="N23" s="12">
        <v>40</v>
      </c>
      <c r="O23" s="12">
        <v>77</v>
      </c>
      <c r="P23" s="12">
        <v>5</v>
      </c>
      <c r="Q23" s="12">
        <v>2</v>
      </c>
      <c r="R23" s="15">
        <f>VLOOKUP(A23&amp;C23,Лист1!A:E,5,0)</f>
        <v>812155.99600000004</v>
      </c>
      <c r="S23" s="16">
        <v>0</v>
      </c>
      <c r="T23" s="16">
        <v>0</v>
      </c>
      <c r="U23" s="16">
        <v>0</v>
      </c>
      <c r="V23" s="16">
        <f>'Таблица 2'!L13</f>
        <v>812155.99600000004</v>
      </c>
      <c r="W23" s="17">
        <v>46387</v>
      </c>
    </row>
    <row r="24" spans="1:23" x14ac:dyDescent="0.3">
      <c r="A24" s="12">
        <v>5511</v>
      </c>
      <c r="B24" s="12">
        <v>6</v>
      </c>
      <c r="C24" s="13">
        <v>2026</v>
      </c>
      <c r="D24" s="12" t="s">
        <v>33</v>
      </c>
      <c r="E24" s="14" t="s">
        <v>40</v>
      </c>
      <c r="F24" s="12">
        <v>3</v>
      </c>
      <c r="G24" s="12">
        <v>1981</v>
      </c>
      <c r="H24" s="12"/>
      <c r="I24" s="12" t="s">
        <v>35</v>
      </c>
      <c r="J24" s="12" t="s">
        <v>35</v>
      </c>
      <c r="K24" s="12" t="s">
        <v>35</v>
      </c>
      <c r="L24" s="12">
        <v>3511</v>
      </c>
      <c r="M24" s="12">
        <v>65</v>
      </c>
      <c r="N24" s="12">
        <v>65</v>
      </c>
      <c r="O24" s="12">
        <v>150</v>
      </c>
      <c r="P24" s="12">
        <v>5</v>
      </c>
      <c r="Q24" s="12">
        <v>5</v>
      </c>
      <c r="R24" s="15">
        <f>VLOOKUP(A24&amp;C24,Лист1!A:E,5,0)</f>
        <v>1289372.4612</v>
      </c>
      <c r="S24" s="16">
        <v>0</v>
      </c>
      <c r="T24" s="16">
        <v>0</v>
      </c>
      <c r="U24" s="16">
        <v>0</v>
      </c>
      <c r="V24" s="16">
        <f>'Таблица 2'!L14</f>
        <v>1289372.4612</v>
      </c>
      <c r="W24" s="17">
        <v>46387</v>
      </c>
    </row>
    <row r="25" spans="1:23" s="18" customFormat="1" x14ac:dyDescent="0.3">
      <c r="A25" s="12"/>
      <c r="B25" s="19"/>
      <c r="C25" s="20" t="s">
        <v>41</v>
      </c>
      <c r="D25" s="19"/>
      <c r="E25" s="21"/>
      <c r="F25" s="19"/>
      <c r="G25" s="19"/>
      <c r="H25" s="19"/>
      <c r="I25" s="19"/>
      <c r="J25" s="19"/>
      <c r="K25" s="19"/>
      <c r="L25" s="19">
        <f>SUM(L19:L24)</f>
        <v>10081.1</v>
      </c>
      <c r="M25" s="19">
        <f t="shared" ref="M25:O25" si="0">SUM(M19:M24)</f>
        <v>193</v>
      </c>
      <c r="N25" s="19">
        <f t="shared" si="0"/>
        <v>193</v>
      </c>
      <c r="O25" s="19">
        <f t="shared" si="0"/>
        <v>385</v>
      </c>
      <c r="P25" s="19"/>
      <c r="Q25" s="19"/>
      <c r="R25" s="22">
        <f>SUM(R19:R24)</f>
        <v>12744769.7644</v>
      </c>
      <c r="S25" s="22">
        <f t="shared" ref="S25:V25" si="1">SUM(S19:S24)</f>
        <v>0</v>
      </c>
      <c r="T25" s="22">
        <f t="shared" si="1"/>
        <v>0</v>
      </c>
      <c r="U25" s="22">
        <f t="shared" si="1"/>
        <v>0</v>
      </c>
      <c r="V25" s="22">
        <f t="shared" si="1"/>
        <v>12744769.7644</v>
      </c>
      <c r="W25" s="19"/>
    </row>
    <row r="26" spans="1:23" x14ac:dyDescent="0.3">
      <c r="A26" s="12">
        <v>7125</v>
      </c>
      <c r="B26" s="12">
        <v>1</v>
      </c>
      <c r="C26" s="13">
        <v>2027</v>
      </c>
      <c r="D26" s="12" t="s">
        <v>33</v>
      </c>
      <c r="E26" s="14" t="s">
        <v>42</v>
      </c>
      <c r="F26" s="12">
        <v>1</v>
      </c>
      <c r="G26" s="12">
        <v>1975</v>
      </c>
      <c r="H26" s="12">
        <v>2025</v>
      </c>
      <c r="I26" s="12" t="s">
        <v>35</v>
      </c>
      <c r="J26" s="12" t="s">
        <v>35</v>
      </c>
      <c r="K26" s="12" t="s">
        <v>35</v>
      </c>
      <c r="L26" s="12">
        <v>779.2</v>
      </c>
      <c r="M26" s="12">
        <v>16</v>
      </c>
      <c r="N26" s="12">
        <v>16</v>
      </c>
      <c r="O26" s="12">
        <v>32</v>
      </c>
      <c r="P26" s="12">
        <v>2</v>
      </c>
      <c r="Q26" s="12">
        <v>2</v>
      </c>
      <c r="R26" s="15">
        <f>VLOOKUP(A26&amp;C26,Лист1!A:E,5,0)</f>
        <v>324380.29759999999</v>
      </c>
      <c r="S26" s="16">
        <v>0</v>
      </c>
      <c r="T26" s="16">
        <v>0</v>
      </c>
      <c r="U26" s="16">
        <v>0</v>
      </c>
      <c r="V26" s="16">
        <v>324380.3</v>
      </c>
      <c r="W26" s="17">
        <v>46752</v>
      </c>
    </row>
    <row r="27" spans="1:23" x14ac:dyDescent="0.3">
      <c r="A27" s="12">
        <v>6990</v>
      </c>
      <c r="B27" s="12">
        <v>2</v>
      </c>
      <c r="C27" s="13">
        <v>2027</v>
      </c>
      <c r="D27" s="12" t="s">
        <v>33</v>
      </c>
      <c r="E27" s="23" t="s">
        <v>43</v>
      </c>
      <c r="F27" s="12">
        <v>1</v>
      </c>
      <c r="G27" s="12">
        <v>1958</v>
      </c>
      <c r="H27" s="12">
        <v>2025</v>
      </c>
      <c r="I27" s="12" t="s">
        <v>35</v>
      </c>
      <c r="J27" s="12" t="s">
        <v>35</v>
      </c>
      <c r="K27" s="12" t="s">
        <v>35</v>
      </c>
      <c r="L27" s="12">
        <v>281.2</v>
      </c>
      <c r="M27" s="12">
        <v>5</v>
      </c>
      <c r="N27" s="12">
        <v>5</v>
      </c>
      <c r="O27" s="12">
        <v>11</v>
      </c>
      <c r="P27" s="12">
        <v>2</v>
      </c>
      <c r="Q27" s="12">
        <v>1</v>
      </c>
      <c r="R27" s="15">
        <f>VLOOKUP(A27&amp;C27,Лист1!A:E,5,0)</f>
        <v>83509.664000000004</v>
      </c>
      <c r="S27" s="15">
        <v>0</v>
      </c>
      <c r="T27" s="15">
        <v>0</v>
      </c>
      <c r="U27" s="15">
        <v>0</v>
      </c>
      <c r="V27" s="15">
        <v>83509.66</v>
      </c>
      <c r="W27" s="17">
        <v>46752</v>
      </c>
    </row>
    <row r="28" spans="1:23" x14ac:dyDescent="0.3">
      <c r="A28" s="12">
        <v>6748</v>
      </c>
      <c r="B28" s="12">
        <v>3</v>
      </c>
      <c r="C28" s="13">
        <v>2027</v>
      </c>
      <c r="D28" s="12" t="s">
        <v>33</v>
      </c>
      <c r="E28" s="14" t="s">
        <v>44</v>
      </c>
      <c r="F28" s="12">
        <v>1</v>
      </c>
      <c r="G28" s="12">
        <v>1974</v>
      </c>
      <c r="H28" s="12"/>
      <c r="I28" s="12" t="s">
        <v>35</v>
      </c>
      <c r="J28" s="12" t="s">
        <v>35</v>
      </c>
      <c r="K28" s="12" t="s">
        <v>35</v>
      </c>
      <c r="L28" s="12">
        <v>458.63</v>
      </c>
      <c r="M28" s="12">
        <v>8</v>
      </c>
      <c r="N28" s="12">
        <v>8</v>
      </c>
      <c r="O28" s="12">
        <v>19</v>
      </c>
      <c r="P28" s="12">
        <v>2</v>
      </c>
      <c r="Q28" s="12">
        <v>1</v>
      </c>
      <c r="R28" s="15">
        <f>VLOOKUP(A28&amp;C28,Лист1!A:E,5,0)</f>
        <v>5232325.78</v>
      </c>
      <c r="S28" s="24">
        <v>0</v>
      </c>
      <c r="T28" s="24">
        <v>0</v>
      </c>
      <c r="U28" s="24">
        <v>0</v>
      </c>
      <c r="V28" s="24">
        <v>5232325.78</v>
      </c>
      <c r="W28" s="17">
        <v>46752</v>
      </c>
    </row>
    <row r="29" spans="1:23" x14ac:dyDescent="0.3">
      <c r="A29" s="12">
        <v>3385</v>
      </c>
      <c r="B29" s="12">
        <v>4</v>
      </c>
      <c r="C29" s="13">
        <v>2027</v>
      </c>
      <c r="D29" s="12" t="s">
        <v>33</v>
      </c>
      <c r="E29" s="14" t="s">
        <v>45</v>
      </c>
      <c r="F29" s="12">
        <v>1</v>
      </c>
      <c r="G29" s="12">
        <v>1995</v>
      </c>
      <c r="H29" s="12"/>
      <c r="I29" s="12" t="s">
        <v>35</v>
      </c>
      <c r="J29" s="12" t="s">
        <v>35</v>
      </c>
      <c r="K29" s="12" t="s">
        <v>35</v>
      </c>
      <c r="L29" s="12">
        <v>1555</v>
      </c>
      <c r="M29" s="12">
        <v>28</v>
      </c>
      <c r="N29" s="12">
        <v>28</v>
      </c>
      <c r="O29" s="12">
        <v>56</v>
      </c>
      <c r="P29" s="12">
        <v>5</v>
      </c>
      <c r="Q29" s="12">
        <v>2</v>
      </c>
      <c r="R29" s="15">
        <f>VLOOKUP(A29&amp;C29,Лист1!A:E,5,0)</f>
        <v>1908792.3200000001</v>
      </c>
      <c r="S29" s="16">
        <v>0</v>
      </c>
      <c r="T29" s="16">
        <v>0</v>
      </c>
      <c r="U29" s="16">
        <v>0</v>
      </c>
      <c r="V29" s="16">
        <v>1908792.3200000001</v>
      </c>
      <c r="W29" s="17">
        <v>46752</v>
      </c>
    </row>
    <row r="30" spans="1:23" x14ac:dyDescent="0.3">
      <c r="A30" s="12">
        <v>3472</v>
      </c>
      <c r="B30" s="12">
        <v>5</v>
      </c>
      <c r="C30" s="13">
        <v>2027</v>
      </c>
      <c r="D30" s="12" t="s">
        <v>33</v>
      </c>
      <c r="E30" s="14" t="s">
        <v>46</v>
      </c>
      <c r="F30" s="12">
        <v>1</v>
      </c>
      <c r="G30" s="12">
        <v>1975</v>
      </c>
      <c r="H30" s="12"/>
      <c r="I30" s="12" t="s">
        <v>35</v>
      </c>
      <c r="J30" s="12" t="s">
        <v>35</v>
      </c>
      <c r="K30" s="12" t="s">
        <v>35</v>
      </c>
      <c r="L30" s="12">
        <v>418</v>
      </c>
      <c r="M30" s="12">
        <v>8</v>
      </c>
      <c r="N30" s="12">
        <v>8</v>
      </c>
      <c r="O30" s="12">
        <v>21</v>
      </c>
      <c r="P30" s="12">
        <v>2</v>
      </c>
      <c r="Q30" s="12">
        <v>1</v>
      </c>
      <c r="R30" s="15">
        <f>VLOOKUP(A30&amp;C30,Лист1!A:E,5,0)</f>
        <v>262438.516</v>
      </c>
      <c r="S30" s="16">
        <v>0</v>
      </c>
      <c r="T30" s="16">
        <v>0</v>
      </c>
      <c r="U30" s="16">
        <v>0</v>
      </c>
      <c r="V30" s="16">
        <v>262438.52</v>
      </c>
      <c r="W30" s="17">
        <v>46752</v>
      </c>
    </row>
    <row r="31" spans="1:23" x14ac:dyDescent="0.3">
      <c r="A31" s="12">
        <v>13233</v>
      </c>
      <c r="B31" s="12">
        <v>6</v>
      </c>
      <c r="C31" s="13">
        <v>2027</v>
      </c>
      <c r="D31" s="12" t="s">
        <v>33</v>
      </c>
      <c r="E31" s="14" t="s">
        <v>47</v>
      </c>
      <c r="F31" s="12">
        <v>1</v>
      </c>
      <c r="G31" s="12">
        <v>1968</v>
      </c>
      <c r="H31" s="12"/>
      <c r="I31" s="12" t="s">
        <v>35</v>
      </c>
      <c r="J31" s="12" t="s">
        <v>35</v>
      </c>
      <c r="K31" s="12" t="s">
        <v>35</v>
      </c>
      <c r="L31" s="12">
        <v>293.7</v>
      </c>
      <c r="M31" s="12">
        <v>8</v>
      </c>
      <c r="N31" s="12">
        <v>8</v>
      </c>
      <c r="O31" s="12">
        <v>12</v>
      </c>
      <c r="P31" s="12">
        <v>2</v>
      </c>
      <c r="Q31" s="12">
        <v>1</v>
      </c>
      <c r="R31" s="15">
        <f>VLOOKUP(A31&amp;C31,Лист1!A:E,5,0)</f>
        <v>3491388.2932000002</v>
      </c>
      <c r="S31" s="16">
        <v>0</v>
      </c>
      <c r="T31" s="16">
        <v>0</v>
      </c>
      <c r="U31" s="16">
        <v>0</v>
      </c>
      <c r="V31" s="16">
        <v>3491388.29</v>
      </c>
      <c r="W31" s="17">
        <v>46752</v>
      </c>
    </row>
    <row r="32" spans="1:23" x14ac:dyDescent="0.3">
      <c r="A32" s="12">
        <v>3364</v>
      </c>
      <c r="B32" s="12">
        <v>7</v>
      </c>
      <c r="C32" s="13">
        <v>2027</v>
      </c>
      <c r="D32" s="12" t="s">
        <v>33</v>
      </c>
      <c r="E32" s="14" t="s">
        <v>48</v>
      </c>
      <c r="F32" s="12">
        <v>4</v>
      </c>
      <c r="G32" s="12">
        <v>1976</v>
      </c>
      <c r="H32" s="12"/>
      <c r="I32" s="12" t="s">
        <v>35</v>
      </c>
      <c r="J32" s="12" t="s">
        <v>35</v>
      </c>
      <c r="K32" s="12" t="s">
        <v>35</v>
      </c>
      <c r="L32" s="12">
        <v>1439.2</v>
      </c>
      <c r="M32" s="12">
        <v>24</v>
      </c>
      <c r="N32" s="12">
        <v>24</v>
      </c>
      <c r="O32" s="12">
        <v>57</v>
      </c>
      <c r="P32" s="12">
        <v>3</v>
      </c>
      <c r="Q32" s="12">
        <v>2</v>
      </c>
      <c r="R32" s="15">
        <f>VLOOKUP(A32&amp;C32,Лист1!A:E,5,0)</f>
        <v>66462.498000000007</v>
      </c>
      <c r="S32" s="16">
        <v>0</v>
      </c>
      <c r="T32" s="16">
        <v>0</v>
      </c>
      <c r="U32" s="16">
        <v>0</v>
      </c>
      <c r="V32" s="16">
        <v>66462.5</v>
      </c>
      <c r="W32" s="17">
        <v>46752</v>
      </c>
    </row>
    <row r="33" spans="1:23" x14ac:dyDescent="0.3">
      <c r="A33" s="12">
        <v>2939</v>
      </c>
      <c r="B33" s="12">
        <v>8</v>
      </c>
      <c r="C33" s="13">
        <v>2027</v>
      </c>
      <c r="D33" s="12" t="s">
        <v>33</v>
      </c>
      <c r="E33" s="14" t="s">
        <v>49</v>
      </c>
      <c r="F33" s="12">
        <v>1</v>
      </c>
      <c r="G33" s="12">
        <v>1976</v>
      </c>
      <c r="H33" s="12"/>
      <c r="I33" s="12" t="s">
        <v>35</v>
      </c>
      <c r="J33" s="12" t="s">
        <v>35</v>
      </c>
      <c r="K33" s="12" t="s">
        <v>35</v>
      </c>
      <c r="L33" s="12">
        <v>726</v>
      </c>
      <c r="M33" s="12">
        <v>16</v>
      </c>
      <c r="N33" s="12">
        <v>16</v>
      </c>
      <c r="O33" s="12">
        <v>31</v>
      </c>
      <c r="P33" s="12">
        <v>2</v>
      </c>
      <c r="Q33" s="12">
        <v>2</v>
      </c>
      <c r="R33" s="15">
        <f>VLOOKUP(A33&amp;C33,Лист1!A:E,5,0)</f>
        <v>3921072.8880000003</v>
      </c>
      <c r="S33" s="16">
        <v>0</v>
      </c>
      <c r="T33" s="16">
        <v>0</v>
      </c>
      <c r="U33" s="16">
        <v>0</v>
      </c>
      <c r="V33" s="16">
        <v>3921072.89</v>
      </c>
      <c r="W33" s="17">
        <v>46752</v>
      </c>
    </row>
    <row r="34" spans="1:23" x14ac:dyDescent="0.3">
      <c r="A34" s="12">
        <v>3431</v>
      </c>
      <c r="B34" s="12">
        <v>9</v>
      </c>
      <c r="C34" s="13">
        <v>2027</v>
      </c>
      <c r="D34" s="12" t="s">
        <v>33</v>
      </c>
      <c r="E34" s="14" t="s">
        <v>50</v>
      </c>
      <c r="F34" s="12">
        <v>1</v>
      </c>
      <c r="G34" s="12">
        <v>1983</v>
      </c>
      <c r="H34" s="12"/>
      <c r="I34" s="12" t="s">
        <v>35</v>
      </c>
      <c r="J34" s="12" t="s">
        <v>35</v>
      </c>
      <c r="K34" s="12" t="s">
        <v>35</v>
      </c>
      <c r="L34" s="12">
        <v>1565.3</v>
      </c>
      <c r="M34" s="12">
        <v>26</v>
      </c>
      <c r="N34" s="12">
        <v>26</v>
      </c>
      <c r="O34" s="12">
        <v>53</v>
      </c>
      <c r="P34" s="12">
        <v>3</v>
      </c>
      <c r="Q34" s="12">
        <v>1</v>
      </c>
      <c r="R34" s="15">
        <f>VLOOKUP(A34&amp;C34,Лист1!A:E,5,0)</f>
        <v>5825330.1919999998</v>
      </c>
      <c r="S34" s="16">
        <v>0</v>
      </c>
      <c r="T34" s="16">
        <v>0</v>
      </c>
      <c r="U34" s="16">
        <v>0</v>
      </c>
      <c r="V34" s="16">
        <v>5825330.1900000004</v>
      </c>
      <c r="W34" s="17">
        <v>46752</v>
      </c>
    </row>
    <row r="35" spans="1:23" x14ac:dyDescent="0.3">
      <c r="A35" s="12">
        <v>3376</v>
      </c>
      <c r="B35" s="12">
        <v>10</v>
      </c>
      <c r="C35" s="13">
        <v>2027</v>
      </c>
      <c r="D35" s="12" t="s">
        <v>33</v>
      </c>
      <c r="E35" s="14" t="s">
        <v>51</v>
      </c>
      <c r="F35" s="12">
        <v>1</v>
      </c>
      <c r="G35" s="12">
        <v>1983</v>
      </c>
      <c r="H35" s="12"/>
      <c r="I35" s="12" t="s">
        <v>35</v>
      </c>
      <c r="J35" s="12" t="s">
        <v>35</v>
      </c>
      <c r="K35" s="12" t="s">
        <v>35</v>
      </c>
      <c r="L35" s="12">
        <v>1680</v>
      </c>
      <c r="M35" s="12">
        <v>24</v>
      </c>
      <c r="N35" s="12">
        <v>24</v>
      </c>
      <c r="O35" s="12">
        <v>57</v>
      </c>
      <c r="P35" s="12">
        <v>4</v>
      </c>
      <c r="Q35" s="12">
        <v>2</v>
      </c>
      <c r="R35" s="15">
        <f>VLOOKUP(A35&amp;C35,Лист1!A:E,5,0)</f>
        <v>3128966.9739999999</v>
      </c>
      <c r="S35" s="16">
        <v>0</v>
      </c>
      <c r="T35" s="16">
        <v>0</v>
      </c>
      <c r="U35" s="16">
        <v>0</v>
      </c>
      <c r="V35" s="16">
        <v>3128966.97</v>
      </c>
      <c r="W35" s="17">
        <v>46752</v>
      </c>
    </row>
    <row r="36" spans="1:23" x14ac:dyDescent="0.3">
      <c r="A36" s="12">
        <v>2912</v>
      </c>
      <c r="B36" s="12">
        <v>11</v>
      </c>
      <c r="C36" s="13">
        <v>2027</v>
      </c>
      <c r="D36" s="12" t="s">
        <v>33</v>
      </c>
      <c r="E36" s="14" t="s">
        <v>34</v>
      </c>
      <c r="F36" s="12">
        <v>1</v>
      </c>
      <c r="G36" s="12">
        <v>1977</v>
      </c>
      <c r="H36" s="12"/>
      <c r="I36" s="12" t="s">
        <v>35</v>
      </c>
      <c r="J36" s="12" t="s">
        <v>35</v>
      </c>
      <c r="K36" s="12" t="s">
        <v>35</v>
      </c>
      <c r="L36" s="12">
        <v>883.2</v>
      </c>
      <c r="M36" s="12">
        <v>16</v>
      </c>
      <c r="N36" s="12">
        <v>16</v>
      </c>
      <c r="O36" s="12">
        <v>35</v>
      </c>
      <c r="P36" s="12">
        <v>2</v>
      </c>
      <c r="Q36" s="12">
        <v>2</v>
      </c>
      <c r="R36" s="15">
        <f>VLOOKUP(A36&amp;C36,Лист1!A:E,5,0)</f>
        <v>4850340.5652000001</v>
      </c>
      <c r="S36" s="16">
        <v>0</v>
      </c>
      <c r="T36" s="16">
        <v>0</v>
      </c>
      <c r="U36" s="16">
        <v>0</v>
      </c>
      <c r="V36" s="16">
        <v>4850340.57</v>
      </c>
      <c r="W36" s="17">
        <v>46752</v>
      </c>
    </row>
    <row r="37" spans="1:23" x14ac:dyDescent="0.3">
      <c r="A37" s="12">
        <v>3418</v>
      </c>
      <c r="B37" s="12">
        <v>12</v>
      </c>
      <c r="C37" s="13">
        <v>2027</v>
      </c>
      <c r="D37" s="12" t="s">
        <v>33</v>
      </c>
      <c r="E37" s="14" t="s">
        <v>36</v>
      </c>
      <c r="F37" s="12">
        <v>1</v>
      </c>
      <c r="G37" s="12">
        <v>1978</v>
      </c>
      <c r="H37" s="12"/>
      <c r="I37" s="12" t="s">
        <v>35</v>
      </c>
      <c r="J37" s="12" t="s">
        <v>35</v>
      </c>
      <c r="K37" s="12" t="s">
        <v>35</v>
      </c>
      <c r="L37" s="12">
        <v>1490.5</v>
      </c>
      <c r="M37" s="12">
        <v>24</v>
      </c>
      <c r="N37" s="12">
        <v>24</v>
      </c>
      <c r="O37" s="12">
        <v>42</v>
      </c>
      <c r="P37" s="12">
        <v>3</v>
      </c>
      <c r="Q37" s="12">
        <v>2</v>
      </c>
      <c r="R37" s="15">
        <f>VLOOKUP(A37&amp;C37,Лист1!A:E,5,0)</f>
        <v>2058764.4819999998</v>
      </c>
      <c r="S37" s="16">
        <v>0</v>
      </c>
      <c r="T37" s="16">
        <v>0</v>
      </c>
      <c r="U37" s="16">
        <v>0</v>
      </c>
      <c r="V37" s="16">
        <v>2058764.48</v>
      </c>
      <c r="W37" s="17">
        <v>46752</v>
      </c>
    </row>
    <row r="38" spans="1:23" x14ac:dyDescent="0.3">
      <c r="A38" s="12">
        <v>3265</v>
      </c>
      <c r="B38" s="12">
        <v>13</v>
      </c>
      <c r="C38" s="13">
        <v>2027</v>
      </c>
      <c r="D38" s="12" t="s">
        <v>33</v>
      </c>
      <c r="E38" s="14" t="s">
        <v>52</v>
      </c>
      <c r="F38" s="12">
        <v>1</v>
      </c>
      <c r="G38" s="12">
        <v>1978</v>
      </c>
      <c r="H38" s="12">
        <v>2025</v>
      </c>
      <c r="I38" s="12" t="s">
        <v>35</v>
      </c>
      <c r="J38" s="12" t="s">
        <v>35</v>
      </c>
      <c r="K38" s="12" t="s">
        <v>35</v>
      </c>
      <c r="L38" s="12">
        <v>973.2</v>
      </c>
      <c r="M38" s="12">
        <v>12</v>
      </c>
      <c r="N38" s="12">
        <v>12</v>
      </c>
      <c r="O38" s="12">
        <v>31</v>
      </c>
      <c r="P38" s="12">
        <v>2</v>
      </c>
      <c r="Q38" s="12">
        <v>2</v>
      </c>
      <c r="R38" s="15">
        <f>VLOOKUP(A38&amp;C38,Лист1!A:E,5,0)</f>
        <v>4160910.8862000001</v>
      </c>
      <c r="S38" s="16">
        <v>0</v>
      </c>
      <c r="T38" s="16">
        <v>0</v>
      </c>
      <c r="U38" s="16">
        <v>0</v>
      </c>
      <c r="V38" s="16">
        <v>4160910.89</v>
      </c>
      <c r="W38" s="17">
        <v>46752</v>
      </c>
    </row>
    <row r="39" spans="1:23" x14ac:dyDescent="0.3">
      <c r="A39" s="12">
        <v>3218</v>
      </c>
      <c r="B39" s="12">
        <v>14</v>
      </c>
      <c r="C39" s="13">
        <v>2027</v>
      </c>
      <c r="D39" s="12" t="s">
        <v>33</v>
      </c>
      <c r="E39" s="14" t="s">
        <v>53</v>
      </c>
      <c r="F39" s="12">
        <v>1</v>
      </c>
      <c r="G39" s="12">
        <v>1979</v>
      </c>
      <c r="H39" s="12"/>
      <c r="I39" s="12" t="s">
        <v>35</v>
      </c>
      <c r="J39" s="12" t="s">
        <v>35</v>
      </c>
      <c r="K39" s="12" t="s">
        <v>35</v>
      </c>
      <c r="L39" s="12">
        <v>448</v>
      </c>
      <c r="M39" s="12">
        <v>8</v>
      </c>
      <c r="N39" s="12">
        <v>8</v>
      </c>
      <c r="O39" s="12">
        <v>16</v>
      </c>
      <c r="P39" s="12">
        <v>2</v>
      </c>
      <c r="Q39" s="12">
        <v>1</v>
      </c>
      <c r="R39" s="15">
        <f>VLOOKUP(A39&amp;C39,Лист1!A:E,5,0)</f>
        <v>6325008.2645999994</v>
      </c>
      <c r="S39" s="16">
        <v>0</v>
      </c>
      <c r="T39" s="16">
        <v>0</v>
      </c>
      <c r="U39" s="16">
        <v>0</v>
      </c>
      <c r="V39" s="16">
        <v>6325008.2699999996</v>
      </c>
      <c r="W39" s="17">
        <v>46752</v>
      </c>
    </row>
    <row r="40" spans="1:23" x14ac:dyDescent="0.3">
      <c r="A40" s="12">
        <v>2625</v>
      </c>
      <c r="B40" s="12">
        <v>15</v>
      </c>
      <c r="C40" s="13">
        <v>2027</v>
      </c>
      <c r="D40" s="12" t="s">
        <v>33</v>
      </c>
      <c r="E40" s="14" t="s">
        <v>37</v>
      </c>
      <c r="F40" s="12">
        <v>1</v>
      </c>
      <c r="G40" s="12">
        <v>1972</v>
      </c>
      <c r="H40" s="12"/>
      <c r="I40" s="12" t="s">
        <v>35</v>
      </c>
      <c r="J40" s="12" t="s">
        <v>35</v>
      </c>
      <c r="K40" s="12" t="s">
        <v>35</v>
      </c>
      <c r="L40" s="12">
        <v>734.4</v>
      </c>
      <c r="M40" s="12">
        <v>16</v>
      </c>
      <c r="N40" s="12">
        <v>16</v>
      </c>
      <c r="O40" s="12">
        <v>27</v>
      </c>
      <c r="P40" s="12">
        <v>2</v>
      </c>
      <c r="Q40" s="12">
        <v>2</v>
      </c>
      <c r="R40" s="15">
        <f>VLOOKUP(A40&amp;C40,Лист1!A:E,5,0)</f>
        <v>1467384.0959999999</v>
      </c>
      <c r="S40" s="16">
        <v>0</v>
      </c>
      <c r="T40" s="16">
        <v>0</v>
      </c>
      <c r="U40" s="16">
        <v>0</v>
      </c>
      <c r="V40" s="16">
        <v>1467384.1</v>
      </c>
      <c r="W40" s="17">
        <v>46752</v>
      </c>
    </row>
    <row r="41" spans="1:23" x14ac:dyDescent="0.3">
      <c r="A41" s="12">
        <v>3298</v>
      </c>
      <c r="B41" s="12">
        <v>16</v>
      </c>
      <c r="C41" s="13">
        <v>2027</v>
      </c>
      <c r="D41" s="12" t="s">
        <v>33</v>
      </c>
      <c r="E41" s="14" t="s">
        <v>54</v>
      </c>
      <c r="F41" s="12">
        <v>1</v>
      </c>
      <c r="G41" s="12">
        <v>1980</v>
      </c>
      <c r="H41" s="12"/>
      <c r="I41" s="12" t="s">
        <v>35</v>
      </c>
      <c r="J41" s="12" t="s">
        <v>35</v>
      </c>
      <c r="K41" s="12" t="s">
        <v>35</v>
      </c>
      <c r="L41" s="12">
        <v>1603</v>
      </c>
      <c r="M41" s="12">
        <v>32</v>
      </c>
      <c r="N41" s="12">
        <v>32</v>
      </c>
      <c r="O41" s="12">
        <v>66</v>
      </c>
      <c r="P41" s="12">
        <v>4</v>
      </c>
      <c r="Q41" s="12">
        <v>3</v>
      </c>
      <c r="R41" s="15">
        <f>VLOOKUP(A41&amp;C41,Лист1!A:E,5,0)</f>
        <v>3617104.2479999997</v>
      </c>
      <c r="S41" s="16">
        <v>0</v>
      </c>
      <c r="T41" s="16">
        <v>0</v>
      </c>
      <c r="U41" s="16">
        <v>0</v>
      </c>
      <c r="V41" s="16">
        <v>3617104.25</v>
      </c>
      <c r="W41" s="17">
        <v>46752</v>
      </c>
    </row>
    <row r="42" spans="1:23" x14ac:dyDescent="0.3">
      <c r="A42" s="12">
        <v>3471</v>
      </c>
      <c r="B42" s="12">
        <v>17</v>
      </c>
      <c r="C42" s="13">
        <v>2027</v>
      </c>
      <c r="D42" s="12" t="s">
        <v>33</v>
      </c>
      <c r="E42" s="14" t="s">
        <v>55</v>
      </c>
      <c r="F42" s="12">
        <v>1</v>
      </c>
      <c r="G42" s="12">
        <v>1979</v>
      </c>
      <c r="H42" s="12"/>
      <c r="I42" s="12" t="s">
        <v>35</v>
      </c>
      <c r="J42" s="12" t="s">
        <v>35</v>
      </c>
      <c r="K42" s="12" t="s">
        <v>35</v>
      </c>
      <c r="L42" s="12">
        <v>1121.9000000000001</v>
      </c>
      <c r="M42" s="12">
        <v>16</v>
      </c>
      <c r="N42" s="12">
        <v>16</v>
      </c>
      <c r="O42" s="12">
        <v>48</v>
      </c>
      <c r="P42" s="12">
        <v>2</v>
      </c>
      <c r="Q42" s="12">
        <v>2</v>
      </c>
      <c r="R42" s="15">
        <f>VLOOKUP(A42&amp;C42,Лист1!A:E,5,0)</f>
        <v>6830512.4028000003</v>
      </c>
      <c r="S42" s="16">
        <v>0</v>
      </c>
      <c r="T42" s="16">
        <v>0</v>
      </c>
      <c r="U42" s="16">
        <v>0</v>
      </c>
      <c r="V42" s="16">
        <v>6830512.4000000004</v>
      </c>
      <c r="W42" s="17">
        <v>46752</v>
      </c>
    </row>
    <row r="43" spans="1:23" x14ac:dyDescent="0.3">
      <c r="A43" s="12">
        <v>3344</v>
      </c>
      <c r="B43" s="12">
        <v>18</v>
      </c>
      <c r="C43" s="13">
        <v>2027</v>
      </c>
      <c r="D43" s="12" t="s">
        <v>33</v>
      </c>
      <c r="E43" s="14" t="s">
        <v>56</v>
      </c>
      <c r="F43" s="12">
        <v>1</v>
      </c>
      <c r="G43" s="12">
        <v>1994</v>
      </c>
      <c r="H43" s="12"/>
      <c r="I43" s="12" t="s">
        <v>35</v>
      </c>
      <c r="J43" s="12" t="s">
        <v>35</v>
      </c>
      <c r="K43" s="12" t="s">
        <v>35</v>
      </c>
      <c r="L43" s="12">
        <v>2150</v>
      </c>
      <c r="M43" s="12">
        <v>55</v>
      </c>
      <c r="N43" s="12">
        <v>55</v>
      </c>
      <c r="O43" s="12">
        <v>84</v>
      </c>
      <c r="P43" s="12">
        <v>5</v>
      </c>
      <c r="Q43" s="12">
        <v>2</v>
      </c>
      <c r="R43" s="15">
        <f>VLOOKUP(A43&amp;C43,Лист1!A:E,5,0)</f>
        <v>2878702.5246000001</v>
      </c>
      <c r="S43" s="16">
        <v>0</v>
      </c>
      <c r="T43" s="16">
        <v>0</v>
      </c>
      <c r="U43" s="16">
        <v>0</v>
      </c>
      <c r="V43" s="16">
        <v>2878702.52</v>
      </c>
      <c r="W43" s="17">
        <v>46752</v>
      </c>
    </row>
    <row r="44" spans="1:23" x14ac:dyDescent="0.3">
      <c r="A44" s="12">
        <v>3361</v>
      </c>
      <c r="B44" s="12">
        <v>19</v>
      </c>
      <c r="C44" s="13">
        <v>2027</v>
      </c>
      <c r="D44" s="12" t="s">
        <v>33</v>
      </c>
      <c r="E44" s="14" t="s">
        <v>57</v>
      </c>
      <c r="F44" s="12">
        <v>1</v>
      </c>
      <c r="G44" s="12">
        <v>1964</v>
      </c>
      <c r="H44" s="12"/>
      <c r="I44" s="12" t="s">
        <v>35</v>
      </c>
      <c r="J44" s="12" t="s">
        <v>35</v>
      </c>
      <c r="K44" s="12" t="s">
        <v>35</v>
      </c>
      <c r="L44" s="12">
        <v>706</v>
      </c>
      <c r="M44" s="12">
        <v>16</v>
      </c>
      <c r="N44" s="12">
        <v>16</v>
      </c>
      <c r="O44" s="12">
        <v>35</v>
      </c>
      <c r="P44" s="12">
        <v>2</v>
      </c>
      <c r="Q44" s="12">
        <v>2</v>
      </c>
      <c r="R44" s="15">
        <f>VLOOKUP(A44&amp;C44,Лист1!A:E,5,0)</f>
        <v>1646333.3759999999</v>
      </c>
      <c r="S44" s="16">
        <v>0</v>
      </c>
      <c r="T44" s="16">
        <v>0</v>
      </c>
      <c r="U44" s="16">
        <v>0</v>
      </c>
      <c r="V44" s="16">
        <v>1646333.38</v>
      </c>
      <c r="W44" s="17">
        <v>46752</v>
      </c>
    </row>
    <row r="45" spans="1:23" x14ac:dyDescent="0.3">
      <c r="A45" s="12">
        <v>5531</v>
      </c>
      <c r="B45" s="12">
        <v>20</v>
      </c>
      <c r="C45" s="13">
        <v>2027</v>
      </c>
      <c r="D45" s="12" t="s">
        <v>33</v>
      </c>
      <c r="E45" s="14" t="s">
        <v>58</v>
      </c>
      <c r="F45" s="12">
        <v>1</v>
      </c>
      <c r="G45" s="12">
        <v>1974</v>
      </c>
      <c r="H45" s="12">
        <v>2025</v>
      </c>
      <c r="I45" s="12" t="s">
        <v>35</v>
      </c>
      <c r="J45" s="12" t="s">
        <v>35</v>
      </c>
      <c r="K45" s="12" t="s">
        <v>35</v>
      </c>
      <c r="L45" s="12">
        <v>393</v>
      </c>
      <c r="M45" s="12">
        <v>8</v>
      </c>
      <c r="N45" s="12">
        <v>8</v>
      </c>
      <c r="O45" s="12">
        <v>11</v>
      </c>
      <c r="P45" s="12">
        <v>2</v>
      </c>
      <c r="Q45" s="12">
        <v>1</v>
      </c>
      <c r="R45" s="15">
        <f>VLOOKUP(A45&amp;C45,Лист1!A:E,5,0)</f>
        <v>366656.04359999998</v>
      </c>
      <c r="S45" s="16">
        <v>0</v>
      </c>
      <c r="T45" s="16">
        <v>0</v>
      </c>
      <c r="U45" s="16">
        <v>0</v>
      </c>
      <c r="V45" s="16">
        <v>366656.05</v>
      </c>
      <c r="W45" s="17">
        <v>46752</v>
      </c>
    </row>
    <row r="46" spans="1:23" x14ac:dyDescent="0.3">
      <c r="A46" s="12">
        <v>3512</v>
      </c>
      <c r="B46" s="12">
        <v>21</v>
      </c>
      <c r="C46" s="13">
        <v>2027</v>
      </c>
      <c r="D46" s="12" t="s">
        <v>33</v>
      </c>
      <c r="E46" s="14" t="s">
        <v>59</v>
      </c>
      <c r="F46" s="12">
        <v>1</v>
      </c>
      <c r="G46" s="12">
        <v>1979</v>
      </c>
      <c r="H46" s="12">
        <v>2025</v>
      </c>
      <c r="I46" s="12" t="s">
        <v>35</v>
      </c>
      <c r="J46" s="12" t="s">
        <v>35</v>
      </c>
      <c r="K46" s="12" t="s">
        <v>35</v>
      </c>
      <c r="L46" s="12">
        <v>355.9</v>
      </c>
      <c r="M46" s="12">
        <v>8</v>
      </c>
      <c r="N46" s="12">
        <v>8</v>
      </c>
      <c r="O46" s="12">
        <v>17</v>
      </c>
      <c r="P46" s="12">
        <v>2</v>
      </c>
      <c r="Q46" s="12">
        <v>4</v>
      </c>
      <c r="R46" s="15">
        <f>VLOOKUP(A46&amp;C46,Лист1!A:E,5,0)</f>
        <v>66462.498000000007</v>
      </c>
      <c r="S46" s="16">
        <v>0</v>
      </c>
      <c r="T46" s="16">
        <v>0</v>
      </c>
      <c r="U46" s="16">
        <v>0</v>
      </c>
      <c r="V46" s="16">
        <v>66462.5</v>
      </c>
      <c r="W46" s="17">
        <v>46752</v>
      </c>
    </row>
    <row r="47" spans="1:23" x14ac:dyDescent="0.3">
      <c r="A47" s="12">
        <v>5543</v>
      </c>
      <c r="B47" s="12">
        <v>22</v>
      </c>
      <c r="C47" s="13">
        <v>2027</v>
      </c>
      <c r="D47" s="12" t="s">
        <v>33</v>
      </c>
      <c r="E47" s="14" t="s">
        <v>60</v>
      </c>
      <c r="F47" s="12">
        <v>1</v>
      </c>
      <c r="G47" s="12">
        <v>1967</v>
      </c>
      <c r="H47" s="12"/>
      <c r="I47" s="12" t="s">
        <v>35</v>
      </c>
      <c r="J47" s="12" t="s">
        <v>35</v>
      </c>
      <c r="K47" s="12" t="s">
        <v>35</v>
      </c>
      <c r="L47" s="12">
        <v>352</v>
      </c>
      <c r="M47" s="12">
        <v>8</v>
      </c>
      <c r="N47" s="12">
        <v>8</v>
      </c>
      <c r="O47" s="12">
        <v>16</v>
      </c>
      <c r="P47" s="12">
        <v>2</v>
      </c>
      <c r="Q47" s="12">
        <v>2</v>
      </c>
      <c r="R47" s="15">
        <f>VLOOKUP(A47&amp;C47,Лист1!A:E,5,0)</f>
        <v>3516194.0136000002</v>
      </c>
      <c r="S47" s="16">
        <v>0</v>
      </c>
      <c r="T47" s="16">
        <v>0</v>
      </c>
      <c r="U47" s="16">
        <v>0</v>
      </c>
      <c r="V47" s="16">
        <v>3516194.01</v>
      </c>
      <c r="W47" s="17">
        <v>46752</v>
      </c>
    </row>
    <row r="48" spans="1:23" s="18" customFormat="1" x14ac:dyDescent="0.3">
      <c r="A48" s="12"/>
      <c r="B48" s="19"/>
      <c r="C48" s="20" t="s">
        <v>61</v>
      </c>
      <c r="D48" s="19"/>
      <c r="E48" s="21"/>
      <c r="F48" s="19"/>
      <c r="G48" s="19"/>
      <c r="H48" s="19"/>
      <c r="I48" s="19"/>
      <c r="J48" s="19"/>
      <c r="K48" s="19"/>
      <c r="L48" s="19">
        <f>SUM(L26:L47)</f>
        <v>20407.330000000002</v>
      </c>
      <c r="M48" s="19">
        <f t="shared" ref="M48:O48" si="2">SUM(M26:M47)</f>
        <v>382</v>
      </c>
      <c r="N48" s="19">
        <f t="shared" si="2"/>
        <v>382</v>
      </c>
      <c r="O48" s="19">
        <f t="shared" si="2"/>
        <v>777</v>
      </c>
      <c r="P48" s="19"/>
      <c r="Q48" s="19"/>
      <c r="R48" s="22">
        <f>SUM(R26:R47)</f>
        <v>62029040.823400006</v>
      </c>
      <c r="S48" s="22">
        <f t="shared" ref="S48:V48" si="3">SUM(S26:S47)</f>
        <v>0</v>
      </c>
      <c r="T48" s="22">
        <f t="shared" si="3"/>
        <v>0</v>
      </c>
      <c r="U48" s="22">
        <f t="shared" si="3"/>
        <v>0</v>
      </c>
      <c r="V48" s="22">
        <f t="shared" si="3"/>
        <v>62029040.839999996</v>
      </c>
      <c r="W48" s="19"/>
    </row>
    <row r="49" spans="1:23" x14ac:dyDescent="0.3">
      <c r="A49" s="12">
        <v>7125</v>
      </c>
      <c r="B49" s="12">
        <v>1</v>
      </c>
      <c r="C49" s="13">
        <v>2028</v>
      </c>
      <c r="D49" s="12" t="s">
        <v>33</v>
      </c>
      <c r="E49" s="14" t="s">
        <v>42</v>
      </c>
      <c r="F49" s="12">
        <v>1</v>
      </c>
      <c r="G49" s="12">
        <v>1975</v>
      </c>
      <c r="H49" s="12">
        <v>2025</v>
      </c>
      <c r="I49" s="12" t="s">
        <v>35</v>
      </c>
      <c r="J49" s="12" t="s">
        <v>35</v>
      </c>
      <c r="K49" s="12" t="s">
        <v>35</v>
      </c>
      <c r="L49" s="12">
        <v>779.2</v>
      </c>
      <c r="M49" s="12">
        <v>16</v>
      </c>
      <c r="N49" s="12">
        <v>16</v>
      </c>
      <c r="O49" s="12">
        <v>32</v>
      </c>
      <c r="P49" s="12">
        <v>2</v>
      </c>
      <c r="Q49" s="12">
        <v>2</v>
      </c>
      <c r="R49" s="15">
        <f>VLOOKUP(A49&amp;C49,Лист1!A:E,5,0)</f>
        <v>6985746.8175999997</v>
      </c>
      <c r="S49" s="16">
        <v>0</v>
      </c>
      <c r="T49" s="16">
        <v>0</v>
      </c>
      <c r="U49" s="16">
        <v>0</v>
      </c>
      <c r="V49" s="16">
        <v>6985746.8200000003</v>
      </c>
      <c r="W49" s="17">
        <v>47118</v>
      </c>
    </row>
    <row r="50" spans="1:23" x14ac:dyDescent="0.3">
      <c r="A50" s="12">
        <v>7130</v>
      </c>
      <c r="B50" s="12">
        <v>2</v>
      </c>
      <c r="C50" s="13">
        <v>2028</v>
      </c>
      <c r="D50" s="12" t="s">
        <v>33</v>
      </c>
      <c r="E50" s="14" t="s">
        <v>62</v>
      </c>
      <c r="F50" s="12">
        <v>1</v>
      </c>
      <c r="G50" s="12">
        <v>1988</v>
      </c>
      <c r="H50" s="12"/>
      <c r="I50" s="12" t="s">
        <v>35</v>
      </c>
      <c r="J50" s="12" t="s">
        <v>35</v>
      </c>
      <c r="K50" s="12" t="s">
        <v>35</v>
      </c>
      <c r="L50" s="12">
        <v>1568</v>
      </c>
      <c r="M50" s="12">
        <v>18</v>
      </c>
      <c r="N50" s="12">
        <v>18</v>
      </c>
      <c r="O50" s="12">
        <v>36</v>
      </c>
      <c r="P50" s="12">
        <v>2</v>
      </c>
      <c r="Q50" s="12">
        <v>3</v>
      </c>
      <c r="R50" s="15">
        <f>VLOOKUP(A50&amp;C50,Лист1!A:E,5,0)</f>
        <v>99693.747000000003</v>
      </c>
      <c r="S50" s="16">
        <v>0</v>
      </c>
      <c r="T50" s="16">
        <v>0</v>
      </c>
      <c r="U50" s="16">
        <v>0</v>
      </c>
      <c r="V50" s="16">
        <v>99693.75</v>
      </c>
      <c r="W50" s="17">
        <v>47118</v>
      </c>
    </row>
    <row r="51" spans="1:23" x14ac:dyDescent="0.3">
      <c r="A51" s="12">
        <v>6743</v>
      </c>
      <c r="B51" s="12">
        <v>3</v>
      </c>
      <c r="C51" s="13">
        <v>2028</v>
      </c>
      <c r="D51" s="12" t="s">
        <v>33</v>
      </c>
      <c r="E51" s="14" t="s">
        <v>63</v>
      </c>
      <c r="F51" s="12">
        <v>1</v>
      </c>
      <c r="G51" s="12">
        <v>1964</v>
      </c>
      <c r="H51" s="12"/>
      <c r="I51" s="12" t="s">
        <v>35</v>
      </c>
      <c r="J51" s="12" t="s">
        <v>35</v>
      </c>
      <c r="K51" s="12" t="s">
        <v>35</v>
      </c>
      <c r="L51" s="12">
        <v>604.79999999999995</v>
      </c>
      <c r="M51" s="12">
        <v>8</v>
      </c>
      <c r="N51" s="12">
        <v>8</v>
      </c>
      <c r="O51" s="12">
        <v>21</v>
      </c>
      <c r="P51" s="12">
        <v>2</v>
      </c>
      <c r="Q51" s="12">
        <v>2</v>
      </c>
      <c r="R51" s="15">
        <f>VLOOKUP(A51&amp;C51,Лист1!A:E,5,0)</f>
        <v>1299506.7919999999</v>
      </c>
      <c r="S51" s="16">
        <v>0</v>
      </c>
      <c r="T51" s="16">
        <v>0</v>
      </c>
      <c r="U51" s="16">
        <v>0</v>
      </c>
      <c r="V51" s="16">
        <v>1299506.79</v>
      </c>
      <c r="W51" s="17">
        <v>47118</v>
      </c>
    </row>
    <row r="52" spans="1:23" x14ac:dyDescent="0.3">
      <c r="A52" s="12">
        <v>6746</v>
      </c>
      <c r="B52" s="12">
        <v>4</v>
      </c>
      <c r="C52" s="13">
        <v>2028</v>
      </c>
      <c r="D52" s="12" t="s">
        <v>33</v>
      </c>
      <c r="E52" s="14" t="s">
        <v>64</v>
      </c>
      <c r="F52" s="12">
        <v>1</v>
      </c>
      <c r="G52" s="12">
        <v>1964</v>
      </c>
      <c r="H52" s="12"/>
      <c r="I52" s="12" t="s">
        <v>35</v>
      </c>
      <c r="J52" s="12" t="s">
        <v>35</v>
      </c>
      <c r="K52" s="12" t="s">
        <v>35</v>
      </c>
      <c r="L52" s="12">
        <v>377.2</v>
      </c>
      <c r="M52" s="12">
        <v>8</v>
      </c>
      <c r="N52" s="12">
        <v>8</v>
      </c>
      <c r="O52" s="12">
        <v>17</v>
      </c>
      <c r="P52" s="12">
        <v>2</v>
      </c>
      <c r="Q52" s="12">
        <v>1</v>
      </c>
      <c r="R52" s="15">
        <f>VLOOKUP(A52&amp;C52,Лист1!A:E,5,0)</f>
        <v>573311.81999999995</v>
      </c>
      <c r="S52" s="16">
        <v>0</v>
      </c>
      <c r="T52" s="16">
        <v>0</v>
      </c>
      <c r="U52" s="16">
        <v>0</v>
      </c>
      <c r="V52" s="16">
        <v>573311.81999999995</v>
      </c>
      <c r="W52" s="17">
        <v>47118</v>
      </c>
    </row>
    <row r="53" spans="1:23" x14ac:dyDescent="0.3">
      <c r="A53" s="12">
        <v>8565</v>
      </c>
      <c r="B53" s="12">
        <v>5</v>
      </c>
      <c r="C53" s="13">
        <v>2028</v>
      </c>
      <c r="D53" s="12" t="s">
        <v>33</v>
      </c>
      <c r="E53" s="14" t="s">
        <v>65</v>
      </c>
      <c r="F53" s="12">
        <v>1</v>
      </c>
      <c r="G53" s="12">
        <v>1975</v>
      </c>
      <c r="H53" s="12"/>
      <c r="I53" s="12" t="s">
        <v>35</v>
      </c>
      <c r="J53" s="12" t="s">
        <v>35</v>
      </c>
      <c r="K53" s="12" t="s">
        <v>35</v>
      </c>
      <c r="L53" s="12">
        <v>520</v>
      </c>
      <c r="M53" s="12">
        <v>8</v>
      </c>
      <c r="N53" s="12">
        <v>8</v>
      </c>
      <c r="O53" s="12">
        <v>17</v>
      </c>
      <c r="P53" s="12">
        <v>2</v>
      </c>
      <c r="Q53" s="12">
        <v>1</v>
      </c>
      <c r="R53" s="15">
        <f>VLOOKUP(A53&amp;C53,Лист1!A:E,5,0)</f>
        <v>4280993.82</v>
      </c>
      <c r="S53" s="16">
        <v>0</v>
      </c>
      <c r="T53" s="16">
        <v>0</v>
      </c>
      <c r="U53" s="16">
        <v>0</v>
      </c>
      <c r="V53" s="16">
        <v>4280993.82</v>
      </c>
      <c r="W53" s="17">
        <v>47118</v>
      </c>
    </row>
    <row r="54" spans="1:23" x14ac:dyDescent="0.3">
      <c r="A54" s="12">
        <v>3825</v>
      </c>
      <c r="B54" s="12">
        <v>6</v>
      </c>
      <c r="C54" s="13">
        <v>2028</v>
      </c>
      <c r="D54" s="12" t="s">
        <v>33</v>
      </c>
      <c r="E54" s="14" t="s">
        <v>66</v>
      </c>
      <c r="F54" s="12">
        <v>1</v>
      </c>
      <c r="G54" s="12">
        <v>1963</v>
      </c>
      <c r="H54" s="12"/>
      <c r="I54" s="12" t="s">
        <v>35</v>
      </c>
      <c r="J54" s="12" t="s">
        <v>35</v>
      </c>
      <c r="K54" s="12" t="s">
        <v>35</v>
      </c>
      <c r="L54" s="12">
        <v>422</v>
      </c>
      <c r="M54" s="12">
        <v>8</v>
      </c>
      <c r="N54" s="12">
        <v>8</v>
      </c>
      <c r="O54" s="12">
        <v>20</v>
      </c>
      <c r="P54" s="12">
        <v>2</v>
      </c>
      <c r="Q54" s="12">
        <v>1</v>
      </c>
      <c r="R54" s="15">
        <f>VLOOKUP(A54&amp;C54,Лист1!A:E,5,0)</f>
        <v>334431.89500000002</v>
      </c>
      <c r="S54" s="16">
        <v>0</v>
      </c>
      <c r="T54" s="16">
        <v>0</v>
      </c>
      <c r="U54" s="16">
        <v>0</v>
      </c>
      <c r="V54" s="16">
        <v>334431.90000000002</v>
      </c>
      <c r="W54" s="17">
        <v>47118</v>
      </c>
    </row>
    <row r="55" spans="1:23" x14ac:dyDescent="0.3">
      <c r="A55" s="12">
        <v>1455</v>
      </c>
      <c r="B55" s="12">
        <v>7</v>
      </c>
      <c r="C55" s="13">
        <v>2028</v>
      </c>
      <c r="D55" s="12" t="s">
        <v>33</v>
      </c>
      <c r="E55" s="14" t="s">
        <v>67</v>
      </c>
      <c r="F55" s="12">
        <v>4</v>
      </c>
      <c r="G55" s="12">
        <v>1981</v>
      </c>
      <c r="H55" s="12"/>
      <c r="I55" s="12" t="s">
        <v>35</v>
      </c>
      <c r="J55" s="12" t="s">
        <v>35</v>
      </c>
      <c r="K55" s="12" t="s">
        <v>35</v>
      </c>
      <c r="L55" s="12">
        <v>3428</v>
      </c>
      <c r="M55" s="12">
        <v>61</v>
      </c>
      <c r="N55" s="12">
        <v>61</v>
      </c>
      <c r="O55" s="12">
        <v>112</v>
      </c>
      <c r="P55" s="12">
        <v>5</v>
      </c>
      <c r="Q55" s="12">
        <v>6</v>
      </c>
      <c r="R55" s="15">
        <f>VLOOKUP(A55&amp;C55,Лист1!A:E,5,0)</f>
        <v>13340908.853</v>
      </c>
      <c r="S55" s="16">
        <v>0</v>
      </c>
      <c r="T55" s="16">
        <v>0</v>
      </c>
      <c r="U55" s="16">
        <v>0</v>
      </c>
      <c r="V55" s="16">
        <v>13340908.85</v>
      </c>
      <c r="W55" s="17">
        <v>47118</v>
      </c>
    </row>
    <row r="56" spans="1:23" x14ac:dyDescent="0.3">
      <c r="A56" s="12">
        <v>3474</v>
      </c>
      <c r="B56" s="12">
        <v>9</v>
      </c>
      <c r="C56" s="13">
        <v>2028</v>
      </c>
      <c r="D56" s="12" t="s">
        <v>33</v>
      </c>
      <c r="E56" s="14" t="s">
        <v>68</v>
      </c>
      <c r="F56" s="12">
        <v>1</v>
      </c>
      <c r="G56" s="12">
        <v>1984</v>
      </c>
      <c r="H56" s="12"/>
      <c r="I56" s="12" t="s">
        <v>35</v>
      </c>
      <c r="J56" s="12" t="s">
        <v>35</v>
      </c>
      <c r="K56" s="12" t="s">
        <v>35</v>
      </c>
      <c r="L56" s="12">
        <v>473.7</v>
      </c>
      <c r="M56" s="12">
        <v>6</v>
      </c>
      <c r="N56" s="12">
        <v>6</v>
      </c>
      <c r="O56" s="12">
        <v>10</v>
      </c>
      <c r="P56" s="12">
        <v>2</v>
      </c>
      <c r="Q56" s="12">
        <v>1</v>
      </c>
      <c r="R56" s="15">
        <f>VLOOKUP(A56&amp;C56,Лист1!A:E,5,0)</f>
        <v>3236371.2696000002</v>
      </c>
      <c r="S56" s="16">
        <v>0</v>
      </c>
      <c r="T56" s="16">
        <v>0</v>
      </c>
      <c r="U56" s="16">
        <v>0</v>
      </c>
      <c r="V56" s="16">
        <v>3236371.27</v>
      </c>
      <c r="W56" s="17">
        <v>47118</v>
      </c>
    </row>
    <row r="57" spans="1:23" x14ac:dyDescent="0.3">
      <c r="A57" s="12">
        <v>3385</v>
      </c>
      <c r="B57" s="12">
        <v>8</v>
      </c>
      <c r="C57" s="13">
        <v>2028</v>
      </c>
      <c r="D57" s="12" t="s">
        <v>33</v>
      </c>
      <c r="E57" s="14" t="s">
        <v>45</v>
      </c>
      <c r="F57" s="12">
        <v>1</v>
      </c>
      <c r="G57" s="12">
        <v>1995</v>
      </c>
      <c r="H57" s="12"/>
      <c r="I57" s="12" t="s">
        <v>35</v>
      </c>
      <c r="J57" s="12" t="s">
        <v>35</v>
      </c>
      <c r="K57" s="12" t="s">
        <v>35</v>
      </c>
      <c r="L57" s="12">
        <v>1555</v>
      </c>
      <c r="M57" s="12">
        <v>28</v>
      </c>
      <c r="N57" s="12">
        <v>28</v>
      </c>
      <c r="O57" s="12">
        <v>56</v>
      </c>
      <c r="P57" s="12">
        <v>5</v>
      </c>
      <c r="Q57" s="12">
        <v>2</v>
      </c>
      <c r="R57" s="15">
        <f>VLOOKUP(A57&amp;C57,Лист1!A:E,5,0)</f>
        <v>815077.2</v>
      </c>
      <c r="S57" s="16">
        <v>0</v>
      </c>
      <c r="T57" s="16">
        <v>0</v>
      </c>
      <c r="U57" s="16">
        <v>0</v>
      </c>
      <c r="V57" s="16">
        <v>815077.2</v>
      </c>
      <c r="W57" s="17">
        <v>47118</v>
      </c>
    </row>
    <row r="58" spans="1:23" x14ac:dyDescent="0.3">
      <c r="A58" s="12">
        <v>1830</v>
      </c>
      <c r="B58" s="12">
        <v>10</v>
      </c>
      <c r="C58" s="13">
        <v>2028</v>
      </c>
      <c r="D58" s="12" t="s">
        <v>33</v>
      </c>
      <c r="E58" s="14" t="s">
        <v>69</v>
      </c>
      <c r="F58" s="12">
        <v>1</v>
      </c>
      <c r="G58" s="12">
        <v>1963</v>
      </c>
      <c r="H58" s="12"/>
      <c r="I58" s="12" t="s">
        <v>35</v>
      </c>
      <c r="J58" s="12" t="s">
        <v>35</v>
      </c>
      <c r="K58" s="12" t="s">
        <v>35</v>
      </c>
      <c r="L58" s="12">
        <v>355</v>
      </c>
      <c r="M58" s="12">
        <v>8</v>
      </c>
      <c r="N58" s="12">
        <v>8</v>
      </c>
      <c r="O58" s="12">
        <v>10</v>
      </c>
      <c r="P58" s="12">
        <v>2</v>
      </c>
      <c r="Q58" s="12">
        <v>1</v>
      </c>
      <c r="R58" s="15">
        <f>VLOOKUP(A58&amp;C58,Лист1!A:E,5,0)</f>
        <v>489318.01240000001</v>
      </c>
      <c r="S58" s="16">
        <v>0</v>
      </c>
      <c r="T58" s="16">
        <v>0</v>
      </c>
      <c r="U58" s="16">
        <v>0</v>
      </c>
      <c r="V58" s="16">
        <v>489318.01</v>
      </c>
      <c r="W58" s="17">
        <v>47118</v>
      </c>
    </row>
    <row r="59" spans="1:23" x14ac:dyDescent="0.3">
      <c r="A59" s="12">
        <v>3623</v>
      </c>
      <c r="B59" s="12">
        <v>11</v>
      </c>
      <c r="C59" s="13">
        <v>2028</v>
      </c>
      <c r="D59" s="12" t="s">
        <v>33</v>
      </c>
      <c r="E59" s="14" t="s">
        <v>70</v>
      </c>
      <c r="F59" s="12">
        <v>1</v>
      </c>
      <c r="G59" s="12">
        <v>1968</v>
      </c>
      <c r="H59" s="12"/>
      <c r="I59" s="12" t="s">
        <v>35</v>
      </c>
      <c r="J59" s="12" t="s">
        <v>35</v>
      </c>
      <c r="K59" s="12" t="s">
        <v>35</v>
      </c>
      <c r="L59" s="12">
        <v>320.2</v>
      </c>
      <c r="M59" s="12">
        <v>8</v>
      </c>
      <c r="N59" s="12">
        <v>8</v>
      </c>
      <c r="O59" s="12">
        <v>16</v>
      </c>
      <c r="P59" s="12">
        <v>2</v>
      </c>
      <c r="Q59" s="12">
        <v>1</v>
      </c>
      <c r="R59" s="15">
        <f>VLOOKUP(A59&amp;C59,Лист1!A:E,5,0)</f>
        <v>2260542.0520000001</v>
      </c>
      <c r="S59" s="16">
        <v>0</v>
      </c>
      <c r="T59" s="16">
        <v>0</v>
      </c>
      <c r="U59" s="16">
        <v>0</v>
      </c>
      <c r="V59" s="16">
        <v>2260542.0499999998</v>
      </c>
      <c r="W59" s="17">
        <v>47118</v>
      </c>
    </row>
    <row r="60" spans="1:23" x14ac:dyDescent="0.3">
      <c r="A60" s="12">
        <v>13233</v>
      </c>
      <c r="B60" s="12">
        <v>12</v>
      </c>
      <c r="C60" s="13">
        <v>2028</v>
      </c>
      <c r="D60" s="12" t="s">
        <v>33</v>
      </c>
      <c r="E60" s="14" t="s">
        <v>47</v>
      </c>
      <c r="F60" s="12">
        <v>1</v>
      </c>
      <c r="G60" s="12">
        <v>1968</v>
      </c>
      <c r="H60" s="12"/>
      <c r="I60" s="12" t="s">
        <v>35</v>
      </c>
      <c r="J60" s="12" t="s">
        <v>35</v>
      </c>
      <c r="K60" s="12" t="s">
        <v>35</v>
      </c>
      <c r="L60" s="12">
        <v>293.7</v>
      </c>
      <c r="M60" s="12">
        <v>8</v>
      </c>
      <c r="N60" s="12">
        <v>8</v>
      </c>
      <c r="O60" s="12">
        <v>12</v>
      </c>
      <c r="P60" s="12">
        <v>2</v>
      </c>
      <c r="Q60" s="12">
        <v>1</v>
      </c>
      <c r="R60" s="15">
        <f>VLOOKUP(A60&amp;C60,Лист1!A:E,5,0)</f>
        <v>1622187.48</v>
      </c>
      <c r="S60" s="16">
        <v>0</v>
      </c>
      <c r="T60" s="16">
        <v>0</v>
      </c>
      <c r="U60" s="16">
        <v>0</v>
      </c>
      <c r="V60" s="16">
        <v>1622187.48</v>
      </c>
      <c r="W60" s="17">
        <v>47118</v>
      </c>
    </row>
    <row r="61" spans="1:23" x14ac:dyDescent="0.3">
      <c r="A61" s="12">
        <v>2939</v>
      </c>
      <c r="B61" s="12">
        <v>13</v>
      </c>
      <c r="C61" s="13">
        <v>2028</v>
      </c>
      <c r="D61" s="12" t="s">
        <v>33</v>
      </c>
      <c r="E61" s="14" t="s">
        <v>49</v>
      </c>
      <c r="F61" s="12">
        <v>1</v>
      </c>
      <c r="G61" s="12">
        <v>1976</v>
      </c>
      <c r="H61" s="12"/>
      <c r="I61" s="12" t="s">
        <v>35</v>
      </c>
      <c r="J61" s="12" t="s">
        <v>35</v>
      </c>
      <c r="K61" s="12" t="s">
        <v>35</v>
      </c>
      <c r="L61" s="12">
        <v>726</v>
      </c>
      <c r="M61" s="12">
        <v>16</v>
      </c>
      <c r="N61" s="12">
        <v>16</v>
      </c>
      <c r="O61" s="12">
        <v>31</v>
      </c>
      <c r="P61" s="12">
        <v>2</v>
      </c>
      <c r="Q61" s="12">
        <v>2</v>
      </c>
      <c r="R61" s="15">
        <f>VLOOKUP(A61&amp;C61,Лист1!A:E,5,0)</f>
        <v>811236.73600000003</v>
      </c>
      <c r="S61" s="16">
        <v>0</v>
      </c>
      <c r="T61" s="16">
        <v>0</v>
      </c>
      <c r="U61" s="16">
        <v>0</v>
      </c>
      <c r="V61" s="16">
        <v>811236.74</v>
      </c>
      <c r="W61" s="17">
        <v>47118</v>
      </c>
    </row>
    <row r="62" spans="1:23" x14ac:dyDescent="0.3">
      <c r="A62" s="12">
        <v>3173</v>
      </c>
      <c r="B62" s="12">
        <v>14</v>
      </c>
      <c r="C62" s="13">
        <v>2028</v>
      </c>
      <c r="D62" s="12" t="s">
        <v>33</v>
      </c>
      <c r="E62" s="14" t="s">
        <v>38</v>
      </c>
      <c r="F62" s="12">
        <v>3</v>
      </c>
      <c r="G62" s="12">
        <v>1982</v>
      </c>
      <c r="H62" s="12"/>
      <c r="I62" s="12" t="s">
        <v>35</v>
      </c>
      <c r="J62" s="12" t="s">
        <v>35</v>
      </c>
      <c r="K62" s="12" t="s">
        <v>35</v>
      </c>
      <c r="L62" s="12">
        <v>1670</v>
      </c>
      <c r="M62" s="12">
        <v>32</v>
      </c>
      <c r="N62" s="12">
        <v>32</v>
      </c>
      <c r="O62" s="12">
        <v>54</v>
      </c>
      <c r="P62" s="12">
        <v>4</v>
      </c>
      <c r="Q62" s="12">
        <v>3</v>
      </c>
      <c r="R62" s="15">
        <f>VLOOKUP(A62&amp;C62,Лист1!A:E,5,0)</f>
        <v>7567764.0297999997</v>
      </c>
      <c r="S62" s="16">
        <v>0</v>
      </c>
      <c r="T62" s="16">
        <v>0</v>
      </c>
      <c r="U62" s="16">
        <v>0</v>
      </c>
      <c r="V62" s="16">
        <v>7567764.0300000003</v>
      </c>
      <c r="W62" s="17">
        <v>47118</v>
      </c>
    </row>
    <row r="63" spans="1:23" x14ac:dyDescent="0.3">
      <c r="A63" s="12">
        <v>3431</v>
      </c>
      <c r="B63" s="12">
        <v>15</v>
      </c>
      <c r="C63" s="13">
        <v>2028</v>
      </c>
      <c r="D63" s="12" t="s">
        <v>33</v>
      </c>
      <c r="E63" s="14" t="s">
        <v>50</v>
      </c>
      <c r="F63" s="12">
        <v>1</v>
      </c>
      <c r="G63" s="12">
        <v>1983</v>
      </c>
      <c r="H63" s="12"/>
      <c r="I63" s="12" t="s">
        <v>35</v>
      </c>
      <c r="J63" s="12" t="s">
        <v>35</v>
      </c>
      <c r="K63" s="12" t="s">
        <v>35</v>
      </c>
      <c r="L63" s="12">
        <v>1565.3</v>
      </c>
      <c r="M63" s="12">
        <v>26</v>
      </c>
      <c r="N63" s="12">
        <v>26</v>
      </c>
      <c r="O63" s="12">
        <v>53</v>
      </c>
      <c r="P63" s="12">
        <v>3</v>
      </c>
      <c r="Q63" s="12">
        <v>1</v>
      </c>
      <c r="R63" s="15">
        <f>VLOOKUP(A63&amp;C63,Лист1!A:E,5,0)</f>
        <v>1102192.74</v>
      </c>
      <c r="S63" s="16">
        <v>0</v>
      </c>
      <c r="T63" s="16">
        <v>0</v>
      </c>
      <c r="U63" s="16">
        <v>0</v>
      </c>
      <c r="V63" s="16">
        <v>1102192.74</v>
      </c>
      <c r="W63" s="17">
        <v>47118</v>
      </c>
    </row>
    <row r="64" spans="1:23" x14ac:dyDescent="0.3">
      <c r="A64" s="12">
        <v>3376</v>
      </c>
      <c r="B64" s="12">
        <v>16</v>
      </c>
      <c r="C64" s="13">
        <v>2028</v>
      </c>
      <c r="D64" s="12" t="s">
        <v>33</v>
      </c>
      <c r="E64" s="14" t="s">
        <v>51</v>
      </c>
      <c r="F64" s="12">
        <v>1</v>
      </c>
      <c r="G64" s="12">
        <v>1983</v>
      </c>
      <c r="H64" s="12"/>
      <c r="I64" s="12" t="s">
        <v>35</v>
      </c>
      <c r="J64" s="12" t="s">
        <v>35</v>
      </c>
      <c r="K64" s="12" t="s">
        <v>35</v>
      </c>
      <c r="L64" s="12">
        <v>1680</v>
      </c>
      <c r="M64" s="12">
        <v>24</v>
      </c>
      <c r="N64" s="12">
        <v>24</v>
      </c>
      <c r="O64" s="12">
        <v>57</v>
      </c>
      <c r="P64" s="12">
        <v>4</v>
      </c>
      <c r="Q64" s="12">
        <v>2</v>
      </c>
      <c r="R64" s="15">
        <f>VLOOKUP(A64&amp;C64,Лист1!A:E,5,0)</f>
        <v>3773664.44</v>
      </c>
      <c r="S64" s="16">
        <v>0</v>
      </c>
      <c r="T64" s="16">
        <v>0</v>
      </c>
      <c r="U64" s="16">
        <v>0</v>
      </c>
      <c r="V64" s="16">
        <v>3773664.44</v>
      </c>
      <c r="W64" s="17">
        <v>47118</v>
      </c>
    </row>
    <row r="65" spans="1:23" x14ac:dyDescent="0.3">
      <c r="A65" s="12">
        <v>2912</v>
      </c>
      <c r="B65" s="12">
        <v>17</v>
      </c>
      <c r="C65" s="13">
        <v>2028</v>
      </c>
      <c r="D65" s="12" t="s">
        <v>33</v>
      </c>
      <c r="E65" s="14" t="s">
        <v>34</v>
      </c>
      <c r="F65" s="12">
        <v>1</v>
      </c>
      <c r="G65" s="12">
        <v>1977</v>
      </c>
      <c r="H65" s="12"/>
      <c r="I65" s="12" t="s">
        <v>35</v>
      </c>
      <c r="J65" s="12" t="s">
        <v>35</v>
      </c>
      <c r="K65" s="12" t="s">
        <v>35</v>
      </c>
      <c r="L65" s="12">
        <v>883.2</v>
      </c>
      <c r="M65" s="12">
        <v>16</v>
      </c>
      <c r="N65" s="12">
        <v>16</v>
      </c>
      <c r="O65" s="12">
        <v>35</v>
      </c>
      <c r="P65" s="12">
        <v>2</v>
      </c>
      <c r="Q65" s="12">
        <v>2</v>
      </c>
      <c r="R65" s="15">
        <f>VLOOKUP(A65&amp;C65,Лист1!A:E,5,0)</f>
        <v>1019154.9628000001</v>
      </c>
      <c r="S65" s="16">
        <v>0</v>
      </c>
      <c r="T65" s="16">
        <v>0</v>
      </c>
      <c r="U65" s="16">
        <v>0</v>
      </c>
      <c r="V65" s="16">
        <v>1019154.96</v>
      </c>
      <c r="W65" s="17">
        <v>47118</v>
      </c>
    </row>
    <row r="66" spans="1:23" x14ac:dyDescent="0.3">
      <c r="A66" s="12">
        <v>3486</v>
      </c>
      <c r="B66" s="12">
        <v>18</v>
      </c>
      <c r="C66" s="13">
        <v>2028</v>
      </c>
      <c r="D66" s="12" t="s">
        <v>33</v>
      </c>
      <c r="E66" s="14" t="s">
        <v>71</v>
      </c>
      <c r="F66" s="12">
        <v>1</v>
      </c>
      <c r="G66" s="12">
        <v>1970</v>
      </c>
      <c r="H66" s="12"/>
      <c r="I66" s="12" t="s">
        <v>35</v>
      </c>
      <c r="J66" s="12" t="s">
        <v>35</v>
      </c>
      <c r="K66" s="12" t="s">
        <v>35</v>
      </c>
      <c r="L66" s="12">
        <v>366.1</v>
      </c>
      <c r="M66" s="12">
        <v>8</v>
      </c>
      <c r="N66" s="12">
        <v>8</v>
      </c>
      <c r="O66" s="12">
        <v>20</v>
      </c>
      <c r="P66" s="12">
        <v>2</v>
      </c>
      <c r="Q66" s="12">
        <v>1</v>
      </c>
      <c r="R66" s="15">
        <f>VLOOKUP(A66&amp;C66,Лист1!A:E,5,0)</f>
        <v>1053757.952</v>
      </c>
      <c r="S66" s="16">
        <v>0</v>
      </c>
      <c r="T66" s="16">
        <v>0</v>
      </c>
      <c r="U66" s="16">
        <v>0</v>
      </c>
      <c r="V66" s="16">
        <v>1053757.95</v>
      </c>
      <c r="W66" s="17">
        <v>47118</v>
      </c>
    </row>
    <row r="67" spans="1:23" x14ac:dyDescent="0.3">
      <c r="A67" s="12">
        <v>3265</v>
      </c>
      <c r="B67" s="12">
        <v>19</v>
      </c>
      <c r="C67" s="13">
        <v>2028</v>
      </c>
      <c r="D67" s="12" t="s">
        <v>33</v>
      </c>
      <c r="E67" s="14" t="s">
        <v>52</v>
      </c>
      <c r="F67" s="12">
        <v>1</v>
      </c>
      <c r="G67" s="12">
        <v>1978</v>
      </c>
      <c r="H67" s="12">
        <v>2025</v>
      </c>
      <c r="I67" s="12" t="s">
        <v>35</v>
      </c>
      <c r="J67" s="12" t="s">
        <v>35</v>
      </c>
      <c r="K67" s="12" t="s">
        <v>35</v>
      </c>
      <c r="L67" s="12">
        <v>973.2</v>
      </c>
      <c r="M67" s="12">
        <v>12</v>
      </c>
      <c r="N67" s="12">
        <v>12</v>
      </c>
      <c r="O67" s="12">
        <v>31</v>
      </c>
      <c r="P67" s="12">
        <v>2</v>
      </c>
      <c r="Q67" s="12">
        <v>2</v>
      </c>
      <c r="R67" s="15">
        <f>VLOOKUP(A67&amp;C67,Лист1!A:E,5,0)</f>
        <v>547960.67200000002</v>
      </c>
      <c r="S67" s="16">
        <v>0</v>
      </c>
      <c r="T67" s="16">
        <v>0</v>
      </c>
      <c r="U67" s="16">
        <v>0</v>
      </c>
      <c r="V67" s="16">
        <v>547960.67000000004</v>
      </c>
      <c r="W67" s="17">
        <v>47118</v>
      </c>
    </row>
    <row r="68" spans="1:23" x14ac:dyDescent="0.3">
      <c r="A68" s="12">
        <v>3218</v>
      </c>
      <c r="B68" s="12">
        <v>20</v>
      </c>
      <c r="C68" s="13">
        <v>2028</v>
      </c>
      <c r="D68" s="12" t="s">
        <v>33</v>
      </c>
      <c r="E68" s="14" t="s">
        <v>53</v>
      </c>
      <c r="F68" s="12">
        <v>1</v>
      </c>
      <c r="G68" s="12">
        <v>1979</v>
      </c>
      <c r="H68" s="12"/>
      <c r="I68" s="12" t="s">
        <v>35</v>
      </c>
      <c r="J68" s="12" t="s">
        <v>35</v>
      </c>
      <c r="K68" s="12" t="s">
        <v>35</v>
      </c>
      <c r="L68" s="12">
        <v>448</v>
      </c>
      <c r="M68" s="12">
        <v>8</v>
      </c>
      <c r="N68" s="12">
        <v>8</v>
      </c>
      <c r="O68" s="12">
        <v>16</v>
      </c>
      <c r="P68" s="12">
        <v>2</v>
      </c>
      <c r="Q68" s="12">
        <v>1</v>
      </c>
      <c r="R68" s="15">
        <f>VLOOKUP(A68&amp;C68,Лист1!A:E,5,0)</f>
        <v>1623076.098</v>
      </c>
      <c r="S68" s="16">
        <v>0</v>
      </c>
      <c r="T68" s="16">
        <v>0</v>
      </c>
      <c r="U68" s="16">
        <v>0</v>
      </c>
      <c r="V68" s="16">
        <v>1623076.1</v>
      </c>
      <c r="W68" s="17">
        <v>47118</v>
      </c>
    </row>
    <row r="69" spans="1:23" x14ac:dyDescent="0.3">
      <c r="A69" s="12">
        <v>3479</v>
      </c>
      <c r="B69" s="12">
        <v>21</v>
      </c>
      <c r="C69" s="13">
        <v>2028</v>
      </c>
      <c r="D69" s="12" t="s">
        <v>33</v>
      </c>
      <c r="E69" s="14" t="s">
        <v>72</v>
      </c>
      <c r="F69" s="12">
        <v>1</v>
      </c>
      <c r="G69" s="12">
        <v>1962</v>
      </c>
      <c r="H69" s="12"/>
      <c r="I69" s="12" t="s">
        <v>35</v>
      </c>
      <c r="J69" s="12" t="s">
        <v>35</v>
      </c>
      <c r="K69" s="12" t="s">
        <v>35</v>
      </c>
      <c r="L69" s="12">
        <v>248.7</v>
      </c>
      <c r="M69" s="12">
        <v>6</v>
      </c>
      <c r="N69" s="12">
        <v>6</v>
      </c>
      <c r="O69" s="12">
        <v>13</v>
      </c>
      <c r="P69" s="12">
        <v>2</v>
      </c>
      <c r="Q69" s="12">
        <v>1</v>
      </c>
      <c r="R69" s="15">
        <f>VLOOKUP(A69&amp;C69,Лист1!A:E,5,0)</f>
        <v>248435.122</v>
      </c>
      <c r="S69" s="16">
        <v>0</v>
      </c>
      <c r="T69" s="16">
        <v>0</v>
      </c>
      <c r="U69" s="16">
        <v>0</v>
      </c>
      <c r="V69" s="16">
        <v>248435.12</v>
      </c>
      <c r="W69" s="17">
        <v>47118</v>
      </c>
    </row>
    <row r="70" spans="1:23" x14ac:dyDescent="0.3">
      <c r="A70" s="12">
        <v>3476</v>
      </c>
      <c r="B70" s="12">
        <v>22</v>
      </c>
      <c r="C70" s="13">
        <v>2028</v>
      </c>
      <c r="D70" s="12" t="s">
        <v>33</v>
      </c>
      <c r="E70" s="14" t="s">
        <v>73</v>
      </c>
      <c r="F70" s="12">
        <v>1</v>
      </c>
      <c r="G70" s="12">
        <v>1965</v>
      </c>
      <c r="H70" s="12">
        <v>2025</v>
      </c>
      <c r="I70" s="12" t="s">
        <v>35</v>
      </c>
      <c r="J70" s="12" t="s">
        <v>35</v>
      </c>
      <c r="K70" s="12" t="s">
        <v>35</v>
      </c>
      <c r="L70" s="12">
        <v>396.3</v>
      </c>
      <c r="M70" s="12">
        <v>8</v>
      </c>
      <c r="N70" s="12">
        <v>8</v>
      </c>
      <c r="O70" s="12">
        <v>9</v>
      </c>
      <c r="P70" s="12">
        <v>2</v>
      </c>
      <c r="Q70" s="12">
        <v>1</v>
      </c>
      <c r="R70" s="15">
        <f>VLOOKUP(A70&amp;C70,Лист1!A:E,5,0)</f>
        <v>324876.69799999997</v>
      </c>
      <c r="S70" s="16">
        <v>0</v>
      </c>
      <c r="T70" s="16">
        <v>0</v>
      </c>
      <c r="U70" s="16">
        <v>0</v>
      </c>
      <c r="V70" s="16">
        <v>324876.7</v>
      </c>
      <c r="W70" s="17">
        <v>47118</v>
      </c>
    </row>
    <row r="71" spans="1:23" x14ac:dyDescent="0.3">
      <c r="A71" s="12">
        <v>2625</v>
      </c>
      <c r="B71" s="12">
        <v>23</v>
      </c>
      <c r="C71" s="13">
        <v>2028</v>
      </c>
      <c r="D71" s="12" t="s">
        <v>33</v>
      </c>
      <c r="E71" s="14" t="s">
        <v>37</v>
      </c>
      <c r="F71" s="12">
        <v>1</v>
      </c>
      <c r="G71" s="12">
        <v>1972</v>
      </c>
      <c r="H71" s="12"/>
      <c r="I71" s="12" t="s">
        <v>35</v>
      </c>
      <c r="J71" s="12" t="s">
        <v>35</v>
      </c>
      <c r="K71" s="12" t="s">
        <v>35</v>
      </c>
      <c r="L71" s="12">
        <v>734.4</v>
      </c>
      <c r="M71" s="12">
        <v>16</v>
      </c>
      <c r="N71" s="12">
        <v>16</v>
      </c>
      <c r="O71" s="12">
        <v>27</v>
      </c>
      <c r="P71" s="12">
        <v>2</v>
      </c>
      <c r="Q71" s="12">
        <v>2</v>
      </c>
      <c r="R71" s="15">
        <f>VLOOKUP(A71&amp;C71,Лист1!A:E,5,0)</f>
        <v>4591840.5675999997</v>
      </c>
      <c r="S71" s="16">
        <v>0</v>
      </c>
      <c r="T71" s="16">
        <v>0</v>
      </c>
      <c r="U71" s="16">
        <v>0</v>
      </c>
      <c r="V71" s="16">
        <v>4591840.57</v>
      </c>
      <c r="W71" s="17">
        <v>47118</v>
      </c>
    </row>
    <row r="72" spans="1:23" x14ac:dyDescent="0.3">
      <c r="A72" s="12">
        <v>3357</v>
      </c>
      <c r="B72" s="12">
        <v>24</v>
      </c>
      <c r="C72" s="13">
        <v>2028</v>
      </c>
      <c r="D72" s="12" t="s">
        <v>33</v>
      </c>
      <c r="E72" s="14" t="s">
        <v>74</v>
      </c>
      <c r="F72" s="12">
        <v>1</v>
      </c>
      <c r="G72" s="12">
        <v>1988</v>
      </c>
      <c r="H72" s="12"/>
      <c r="I72" s="12" t="s">
        <v>35</v>
      </c>
      <c r="J72" s="12" t="s">
        <v>35</v>
      </c>
      <c r="K72" s="12" t="s">
        <v>35</v>
      </c>
      <c r="L72" s="12">
        <v>1867.1</v>
      </c>
      <c r="M72" s="12">
        <v>18</v>
      </c>
      <c r="N72" s="12">
        <v>18</v>
      </c>
      <c r="O72" s="12">
        <v>44</v>
      </c>
      <c r="P72" s="12">
        <v>3</v>
      </c>
      <c r="Q72" s="12">
        <v>2</v>
      </c>
      <c r="R72" s="15">
        <f>VLOOKUP(A72&amp;C72,Лист1!A:E,5,0)</f>
        <v>5707991.7599999998</v>
      </c>
      <c r="S72" s="16">
        <v>0</v>
      </c>
      <c r="T72" s="16">
        <v>0</v>
      </c>
      <c r="U72" s="16">
        <v>0</v>
      </c>
      <c r="V72" s="16">
        <v>5707991.7599999998</v>
      </c>
      <c r="W72" s="17">
        <v>47118</v>
      </c>
    </row>
    <row r="73" spans="1:23" x14ac:dyDescent="0.3">
      <c r="A73" s="12">
        <v>3282</v>
      </c>
      <c r="B73" s="12">
        <v>25</v>
      </c>
      <c r="C73" s="13">
        <v>2028</v>
      </c>
      <c r="D73" s="12" t="s">
        <v>33</v>
      </c>
      <c r="E73" s="14" t="s">
        <v>75</v>
      </c>
      <c r="F73" s="12">
        <v>4</v>
      </c>
      <c r="G73" s="12">
        <v>1980</v>
      </c>
      <c r="H73" s="12"/>
      <c r="I73" s="12" t="s">
        <v>35</v>
      </c>
      <c r="J73" s="12" t="s">
        <v>35</v>
      </c>
      <c r="K73" s="12" t="s">
        <v>35</v>
      </c>
      <c r="L73" s="12">
        <v>1775</v>
      </c>
      <c r="M73" s="12">
        <v>40</v>
      </c>
      <c r="N73" s="12">
        <v>40</v>
      </c>
      <c r="O73" s="12">
        <v>67</v>
      </c>
      <c r="P73" s="12">
        <v>5</v>
      </c>
      <c r="Q73" s="12">
        <v>2</v>
      </c>
      <c r="R73" s="15">
        <f>VLOOKUP(A73&amp;C73,Лист1!A:E,5,0)</f>
        <v>14199780.6208</v>
      </c>
      <c r="S73" s="16">
        <v>0</v>
      </c>
      <c r="T73" s="16">
        <v>0</v>
      </c>
      <c r="U73" s="16">
        <v>0</v>
      </c>
      <c r="V73" s="16">
        <v>14199780.619999999</v>
      </c>
      <c r="W73" s="17">
        <v>47118</v>
      </c>
    </row>
    <row r="74" spans="1:23" x14ac:dyDescent="0.3">
      <c r="A74" s="12">
        <v>3298</v>
      </c>
      <c r="B74" s="12">
        <v>26</v>
      </c>
      <c r="C74" s="13">
        <v>2028</v>
      </c>
      <c r="D74" s="12" t="s">
        <v>33</v>
      </c>
      <c r="E74" s="14" t="s">
        <v>54</v>
      </c>
      <c r="F74" s="12">
        <v>1</v>
      </c>
      <c r="G74" s="12">
        <v>1980</v>
      </c>
      <c r="H74" s="12"/>
      <c r="I74" s="12" t="s">
        <v>35</v>
      </c>
      <c r="J74" s="12" t="s">
        <v>35</v>
      </c>
      <c r="K74" s="12" t="s">
        <v>35</v>
      </c>
      <c r="L74" s="12">
        <v>1603</v>
      </c>
      <c r="M74" s="12">
        <v>32</v>
      </c>
      <c r="N74" s="12">
        <v>32</v>
      </c>
      <c r="O74" s="12">
        <v>66</v>
      </c>
      <c r="P74" s="12">
        <v>4</v>
      </c>
      <c r="Q74" s="12">
        <v>3</v>
      </c>
      <c r="R74" s="15">
        <f>VLOOKUP(A74&amp;C74,Лист1!A:E,5,0)</f>
        <v>11737415.035799999</v>
      </c>
      <c r="S74" s="16">
        <v>0</v>
      </c>
      <c r="T74" s="16">
        <v>0</v>
      </c>
      <c r="U74" s="16">
        <v>0</v>
      </c>
      <c r="V74" s="16">
        <v>11737415.039999999</v>
      </c>
      <c r="W74" s="17">
        <v>47118</v>
      </c>
    </row>
    <row r="75" spans="1:23" x14ac:dyDescent="0.3">
      <c r="A75" s="12">
        <v>3324</v>
      </c>
      <c r="B75" s="12">
        <v>27</v>
      </c>
      <c r="C75" s="13">
        <v>2028</v>
      </c>
      <c r="D75" s="12" t="s">
        <v>33</v>
      </c>
      <c r="E75" s="14" t="s">
        <v>39</v>
      </c>
      <c r="F75" s="12">
        <v>3</v>
      </c>
      <c r="G75" s="12">
        <v>1980</v>
      </c>
      <c r="H75" s="12"/>
      <c r="I75" s="12" t="s">
        <v>35</v>
      </c>
      <c r="J75" s="12" t="s">
        <v>35</v>
      </c>
      <c r="K75" s="12" t="s">
        <v>35</v>
      </c>
      <c r="L75" s="12">
        <v>1792</v>
      </c>
      <c r="M75" s="12">
        <v>40</v>
      </c>
      <c r="N75" s="12">
        <v>40</v>
      </c>
      <c r="O75" s="12">
        <v>77</v>
      </c>
      <c r="P75" s="12">
        <v>5</v>
      </c>
      <c r="Q75" s="12">
        <v>2</v>
      </c>
      <c r="R75" s="15">
        <f>VLOOKUP(A75&amp;C75,Лист1!A:E,5,0)</f>
        <v>4567866.2667999994</v>
      </c>
      <c r="S75" s="16">
        <v>0</v>
      </c>
      <c r="T75" s="16">
        <v>0</v>
      </c>
      <c r="U75" s="16">
        <v>0</v>
      </c>
      <c r="V75" s="16">
        <v>4567866.2699999996</v>
      </c>
      <c r="W75" s="17">
        <v>47118</v>
      </c>
    </row>
    <row r="76" spans="1:23" x14ac:dyDescent="0.3">
      <c r="A76" s="12">
        <v>3344</v>
      </c>
      <c r="B76" s="12">
        <v>28</v>
      </c>
      <c r="C76" s="13">
        <v>2028</v>
      </c>
      <c r="D76" s="12" t="s">
        <v>33</v>
      </c>
      <c r="E76" s="14" t="s">
        <v>56</v>
      </c>
      <c r="F76" s="12">
        <v>1</v>
      </c>
      <c r="G76" s="12">
        <v>1994</v>
      </c>
      <c r="H76" s="12"/>
      <c r="I76" s="12" t="s">
        <v>35</v>
      </c>
      <c r="J76" s="12" t="s">
        <v>35</v>
      </c>
      <c r="K76" s="12" t="s">
        <v>35</v>
      </c>
      <c r="L76" s="12">
        <v>2150</v>
      </c>
      <c r="M76" s="12">
        <v>55</v>
      </c>
      <c r="N76" s="12">
        <v>55</v>
      </c>
      <c r="O76" s="12">
        <v>84</v>
      </c>
      <c r="P76" s="12">
        <v>5</v>
      </c>
      <c r="Q76" s="12">
        <v>2</v>
      </c>
      <c r="R76" s="15">
        <f>VLOOKUP(A76&amp;C76,Лист1!A:E,5,0)</f>
        <v>2863188.48</v>
      </c>
      <c r="S76" s="16">
        <v>0</v>
      </c>
      <c r="T76" s="16">
        <v>0</v>
      </c>
      <c r="U76" s="16">
        <v>0</v>
      </c>
      <c r="V76" s="16">
        <v>2863188.48</v>
      </c>
      <c r="W76" s="17">
        <v>47118</v>
      </c>
    </row>
    <row r="77" spans="1:23" x14ac:dyDescent="0.3">
      <c r="A77" s="12">
        <v>5511</v>
      </c>
      <c r="B77" s="12">
        <v>29</v>
      </c>
      <c r="C77" s="13">
        <v>2028</v>
      </c>
      <c r="D77" s="12" t="s">
        <v>33</v>
      </c>
      <c r="E77" s="14" t="s">
        <v>40</v>
      </c>
      <c r="F77" s="12">
        <v>3</v>
      </c>
      <c r="G77" s="12">
        <v>1981</v>
      </c>
      <c r="H77" s="12"/>
      <c r="I77" s="12" t="s">
        <v>35</v>
      </c>
      <c r="J77" s="12" t="s">
        <v>35</v>
      </c>
      <c r="K77" s="12" t="s">
        <v>35</v>
      </c>
      <c r="L77" s="12">
        <v>3511</v>
      </c>
      <c r="M77" s="12">
        <v>65</v>
      </c>
      <c r="N77" s="12">
        <v>65</v>
      </c>
      <c r="O77" s="12">
        <v>150</v>
      </c>
      <c r="P77" s="12">
        <v>5</v>
      </c>
      <c r="Q77" s="12">
        <v>5</v>
      </c>
      <c r="R77" s="15">
        <f>VLOOKUP(A77&amp;C77,Лист1!A:E,5,0)</f>
        <v>11748948.684599999</v>
      </c>
      <c r="S77" s="16">
        <v>0</v>
      </c>
      <c r="T77" s="16">
        <v>0</v>
      </c>
      <c r="U77" s="16">
        <v>0</v>
      </c>
      <c r="V77" s="16">
        <v>11748948.68</v>
      </c>
      <c r="W77" s="17">
        <v>47118</v>
      </c>
    </row>
    <row r="78" spans="1:23" x14ac:dyDescent="0.3">
      <c r="A78" s="12">
        <v>5531</v>
      </c>
      <c r="B78" s="12">
        <v>30</v>
      </c>
      <c r="C78" s="13">
        <v>2028</v>
      </c>
      <c r="D78" s="12" t="s">
        <v>33</v>
      </c>
      <c r="E78" s="14" t="s">
        <v>58</v>
      </c>
      <c r="F78" s="12">
        <v>1</v>
      </c>
      <c r="G78" s="12">
        <v>1974</v>
      </c>
      <c r="H78" s="12">
        <v>2025</v>
      </c>
      <c r="I78" s="12" t="s">
        <v>35</v>
      </c>
      <c r="J78" s="12" t="s">
        <v>35</v>
      </c>
      <c r="K78" s="12" t="s">
        <v>35</v>
      </c>
      <c r="L78" s="12">
        <v>393</v>
      </c>
      <c r="M78" s="12">
        <v>8</v>
      </c>
      <c r="N78" s="12">
        <v>8</v>
      </c>
      <c r="O78" s="12">
        <v>11</v>
      </c>
      <c r="P78" s="12">
        <v>2</v>
      </c>
      <c r="Q78" s="12">
        <v>1</v>
      </c>
      <c r="R78" s="15">
        <f>VLOOKUP(A78&amp;C78,Лист1!A:E,5,0)</f>
        <v>195618.52799999999</v>
      </c>
      <c r="S78" s="16">
        <v>0</v>
      </c>
      <c r="T78" s="16">
        <v>0</v>
      </c>
      <c r="U78" s="16">
        <v>0</v>
      </c>
      <c r="V78" s="16">
        <v>195618.53</v>
      </c>
      <c r="W78" s="17">
        <v>47118</v>
      </c>
    </row>
    <row r="79" spans="1:23" x14ac:dyDescent="0.3">
      <c r="A79" s="12">
        <v>3512</v>
      </c>
      <c r="B79" s="12">
        <v>31</v>
      </c>
      <c r="C79" s="13">
        <v>2028</v>
      </c>
      <c r="D79" s="12" t="s">
        <v>33</v>
      </c>
      <c r="E79" s="14" t="s">
        <v>59</v>
      </c>
      <c r="F79" s="12">
        <v>1</v>
      </c>
      <c r="G79" s="12">
        <v>1979</v>
      </c>
      <c r="H79" s="12">
        <v>2025</v>
      </c>
      <c r="I79" s="12" t="s">
        <v>35</v>
      </c>
      <c r="J79" s="12" t="s">
        <v>35</v>
      </c>
      <c r="K79" s="12" t="s">
        <v>35</v>
      </c>
      <c r="L79" s="12">
        <v>355.9</v>
      </c>
      <c r="M79" s="12">
        <v>8</v>
      </c>
      <c r="N79" s="12">
        <v>8</v>
      </c>
      <c r="O79" s="12">
        <v>17</v>
      </c>
      <c r="P79" s="12">
        <v>2</v>
      </c>
      <c r="Q79" s="12">
        <v>4</v>
      </c>
      <c r="R79" s="15">
        <f>VLOOKUP(A79&amp;C79,Лист1!A:E,5,0)</f>
        <v>2453888.9863999998</v>
      </c>
      <c r="S79" s="24">
        <v>0</v>
      </c>
      <c r="T79" s="24">
        <v>0</v>
      </c>
      <c r="U79" s="24">
        <v>0</v>
      </c>
      <c r="V79" s="24">
        <v>2453888.9900000002</v>
      </c>
      <c r="W79" s="17">
        <v>47118</v>
      </c>
    </row>
    <row r="80" spans="1:23" x14ac:dyDescent="0.3">
      <c r="A80" s="12">
        <v>5543</v>
      </c>
      <c r="B80" s="12">
        <v>32</v>
      </c>
      <c r="C80" s="13">
        <v>2028</v>
      </c>
      <c r="D80" s="12" t="s">
        <v>33</v>
      </c>
      <c r="E80" s="14" t="s">
        <v>60</v>
      </c>
      <c r="F80" s="12">
        <v>1</v>
      </c>
      <c r="G80" s="12">
        <v>1967</v>
      </c>
      <c r="H80" s="12"/>
      <c r="I80" s="12" t="s">
        <v>35</v>
      </c>
      <c r="J80" s="12" t="s">
        <v>35</v>
      </c>
      <c r="K80" s="12" t="s">
        <v>35</v>
      </c>
      <c r="L80" s="12">
        <v>352</v>
      </c>
      <c r="M80" s="12">
        <v>8</v>
      </c>
      <c r="N80" s="12">
        <v>8</v>
      </c>
      <c r="O80" s="12">
        <v>16</v>
      </c>
      <c r="P80" s="12">
        <v>2</v>
      </c>
      <c r="Q80" s="12">
        <v>2</v>
      </c>
      <c r="R80" s="15">
        <f>VLOOKUP(A80&amp;C80,Лист1!A:E,5,0)</f>
        <v>811236.73600000003</v>
      </c>
      <c r="S80" s="16">
        <v>0</v>
      </c>
      <c r="T80" s="16">
        <v>0</v>
      </c>
      <c r="U80" s="16">
        <v>0</v>
      </c>
      <c r="V80" s="16">
        <v>811236.74</v>
      </c>
      <c r="W80" s="25">
        <v>47118</v>
      </c>
    </row>
    <row r="81" spans="1:875" s="26" customFormat="1" x14ac:dyDescent="0.3">
      <c r="A81" s="12"/>
      <c r="B81" s="27"/>
      <c r="C81" s="20" t="s">
        <v>76</v>
      </c>
      <c r="D81" s="27"/>
      <c r="E81" s="27"/>
      <c r="F81" s="27"/>
      <c r="G81" s="27"/>
      <c r="H81" s="27"/>
      <c r="I81" s="12"/>
      <c r="J81" s="12"/>
      <c r="K81" s="12"/>
      <c r="L81" s="19">
        <f>SUM(L49:L80)</f>
        <v>34187</v>
      </c>
      <c r="M81" s="19">
        <f t="shared" ref="M81:O81" si="4">SUM(M49:M80)</f>
        <v>631</v>
      </c>
      <c r="N81" s="19">
        <f t="shared" si="4"/>
        <v>631</v>
      </c>
      <c r="O81" s="19">
        <f t="shared" si="4"/>
        <v>1237</v>
      </c>
      <c r="P81" s="27"/>
      <c r="Q81" s="27"/>
      <c r="R81" s="28">
        <f>SUM(R49:R80)</f>
        <v>112287984.87519997</v>
      </c>
      <c r="S81" s="28">
        <f t="shared" ref="S81:V81" si="5">SUM(S49:S80)</f>
        <v>0</v>
      </c>
      <c r="T81" s="28">
        <f t="shared" si="5"/>
        <v>0</v>
      </c>
      <c r="U81" s="28">
        <f t="shared" si="5"/>
        <v>0</v>
      </c>
      <c r="V81" s="29">
        <f t="shared" si="5"/>
        <v>112287984.89000002</v>
      </c>
      <c r="W81" s="30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  <c r="BG81" s="31"/>
      <c r="BH81" s="31"/>
      <c r="BI81" s="31"/>
      <c r="BJ81" s="31"/>
      <c r="BK81" s="31"/>
      <c r="BL81" s="31"/>
      <c r="BM81" s="31"/>
      <c r="BN81" s="31"/>
      <c r="BO81" s="31"/>
      <c r="BP81" s="31"/>
      <c r="BQ81" s="31"/>
      <c r="BR81" s="31"/>
      <c r="BS81" s="31"/>
      <c r="BT81" s="31"/>
      <c r="BU81" s="31"/>
      <c r="BV81" s="31"/>
      <c r="BW81" s="31"/>
      <c r="BX81" s="31"/>
      <c r="BY81" s="31"/>
      <c r="BZ81" s="31"/>
      <c r="CA81" s="31"/>
      <c r="CB81" s="31"/>
      <c r="CC81" s="31"/>
      <c r="CD81" s="31"/>
      <c r="CE81" s="31"/>
      <c r="CF81" s="31"/>
      <c r="CG81" s="31"/>
      <c r="CH81" s="31"/>
      <c r="CI81" s="31"/>
      <c r="CJ81" s="31"/>
      <c r="CK81" s="31"/>
      <c r="CL81" s="31"/>
      <c r="CM81" s="31"/>
      <c r="CN81" s="31"/>
      <c r="CO81" s="31"/>
      <c r="CP81" s="31"/>
      <c r="CQ81" s="31"/>
      <c r="CR81" s="31"/>
      <c r="CS81" s="31"/>
      <c r="AGQ81" s="32"/>
    </row>
    <row r="82" spans="1:875" s="26" customFormat="1" x14ac:dyDescent="0.3">
      <c r="A82" s="27"/>
      <c r="B82" s="27"/>
      <c r="C82" s="12"/>
      <c r="D82" s="27"/>
      <c r="E82" s="19" t="s">
        <v>77</v>
      </c>
      <c r="F82" s="27"/>
      <c r="G82" s="27"/>
      <c r="H82" s="27"/>
      <c r="I82" s="12"/>
      <c r="J82" s="12"/>
      <c r="K82" s="12"/>
      <c r="L82" s="19">
        <f>L25+L48+L81</f>
        <v>64675.43</v>
      </c>
      <c r="M82" s="19">
        <f t="shared" ref="M82:O82" si="6">M25+M48+M81</f>
        <v>1206</v>
      </c>
      <c r="N82" s="19">
        <f t="shared" si="6"/>
        <v>1206</v>
      </c>
      <c r="O82" s="19">
        <f t="shared" si="6"/>
        <v>2399</v>
      </c>
      <c r="P82" s="27"/>
      <c r="Q82" s="27"/>
      <c r="R82" s="28">
        <f>R25+R48+R81</f>
        <v>187061795.463</v>
      </c>
      <c r="S82" s="28">
        <v>0</v>
      </c>
      <c r="T82" s="28">
        <v>0</v>
      </c>
      <c r="U82" s="28">
        <v>0</v>
      </c>
      <c r="V82" s="29">
        <f>'Таблица 2'!L113</f>
        <v>187061795.463</v>
      </c>
      <c r="W82" s="33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AGQ82" s="32"/>
    </row>
    <row r="83" spans="1:875" x14ac:dyDescent="0.3">
      <c r="A83" s="2"/>
      <c r="B83" s="2"/>
      <c r="C83" s="2"/>
      <c r="D83" s="2"/>
      <c r="E83" s="34"/>
      <c r="F83" s="2"/>
      <c r="G83" s="2"/>
      <c r="H83" s="2"/>
      <c r="I83" s="2"/>
      <c r="J83" s="2"/>
      <c r="K83" s="2"/>
      <c r="L83" s="34"/>
      <c r="M83" s="34"/>
      <c r="N83" s="34"/>
      <c r="O83" s="34"/>
      <c r="P83" s="2"/>
      <c r="Q83" s="2"/>
      <c r="R83" s="34"/>
      <c r="S83" s="34"/>
      <c r="T83" s="34"/>
      <c r="U83" s="34"/>
      <c r="V83" s="34"/>
      <c r="W83" s="2"/>
    </row>
    <row r="84" spans="1:875" x14ac:dyDescent="0.3">
      <c r="A84" s="2"/>
      <c r="B84" s="2"/>
      <c r="C84" s="2"/>
      <c r="D84" s="2"/>
      <c r="E84" s="34"/>
      <c r="F84" s="2"/>
      <c r="G84" s="2"/>
      <c r="H84" s="2"/>
      <c r="I84" s="2"/>
      <c r="J84" s="2"/>
      <c r="K84" s="2"/>
      <c r="L84" s="34"/>
      <c r="M84" s="34"/>
      <c r="N84" s="34"/>
      <c r="O84" s="34"/>
      <c r="P84" s="2"/>
      <c r="Q84" s="2"/>
      <c r="R84" s="34"/>
      <c r="S84" s="34"/>
      <c r="T84" s="34"/>
      <c r="U84" s="34"/>
      <c r="V84" s="34"/>
      <c r="W84" s="2"/>
    </row>
    <row r="85" spans="1:875" x14ac:dyDescent="0.3">
      <c r="A85" s="2"/>
      <c r="B85" s="2"/>
      <c r="C85" s="2"/>
      <c r="D85" s="2"/>
      <c r="E85" s="34"/>
      <c r="F85" s="2"/>
      <c r="G85" s="2"/>
      <c r="H85" s="2"/>
      <c r="I85" s="2"/>
      <c r="J85" s="2"/>
      <c r="K85" s="2"/>
      <c r="L85" s="34"/>
      <c r="M85" s="34"/>
      <c r="N85" s="34"/>
      <c r="O85" s="34"/>
      <c r="P85" s="2"/>
      <c r="Q85" s="2"/>
      <c r="R85" s="34"/>
      <c r="S85" s="34"/>
      <c r="T85" s="34"/>
      <c r="U85" s="34"/>
      <c r="V85" s="34"/>
      <c r="W85" s="2"/>
    </row>
    <row r="86" spans="1:875" x14ac:dyDescent="0.3">
      <c r="A86" s="2"/>
      <c r="B86" s="2"/>
      <c r="C86" s="2"/>
      <c r="D86" s="2"/>
      <c r="E86" s="34"/>
      <c r="F86" s="2"/>
      <c r="G86" s="2"/>
      <c r="H86" s="2"/>
      <c r="I86" s="2"/>
      <c r="J86" s="2"/>
      <c r="K86" s="2"/>
      <c r="L86" s="34"/>
      <c r="M86" s="34"/>
      <c r="N86" s="34"/>
      <c r="O86" s="34"/>
      <c r="P86" s="2"/>
      <c r="Q86" s="2"/>
      <c r="R86" s="34"/>
      <c r="S86" s="34"/>
      <c r="T86" s="34"/>
      <c r="U86" s="34"/>
      <c r="V86" s="34"/>
      <c r="W86" s="2"/>
    </row>
    <row r="87" spans="1:875" ht="21" x14ac:dyDescent="0.35">
      <c r="A87" s="88" t="s">
        <v>78</v>
      </c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35"/>
      <c r="R87" s="5" t="s">
        <v>79</v>
      </c>
      <c r="S87" s="36"/>
      <c r="T87" s="36"/>
      <c r="U87" s="7"/>
      <c r="V87" s="7"/>
      <c r="W87" s="1"/>
    </row>
  </sheetData>
  <autoFilter ref="A17:AGQ82"/>
  <mergeCells count="56">
    <mergeCell ref="A87:P87"/>
    <mergeCell ref="Q16:Q18"/>
    <mergeCell ref="R16:V16"/>
    <mergeCell ref="W16:W18"/>
    <mergeCell ref="I17:I18"/>
    <mergeCell ref="J17:J18"/>
    <mergeCell ref="K17:K18"/>
    <mergeCell ref="M17:M18"/>
    <mergeCell ref="N17:N18"/>
    <mergeCell ref="R17:R18"/>
    <mergeCell ref="S17:S18"/>
    <mergeCell ref="T17:T18"/>
    <mergeCell ref="U17:U18"/>
    <mergeCell ref="V17:V18"/>
    <mergeCell ref="A13:W13"/>
    <mergeCell ref="P14:W14"/>
    <mergeCell ref="A15:W15"/>
    <mergeCell ref="A16:A18"/>
    <mergeCell ref="B16:B18"/>
    <mergeCell ref="C16:C18"/>
    <mergeCell ref="D16:D18"/>
    <mergeCell ref="E16:E18"/>
    <mergeCell ref="F16:F18"/>
    <mergeCell ref="G16:G18"/>
    <mergeCell ref="H16:H18"/>
    <mergeCell ref="I16:K16"/>
    <mergeCell ref="L16:L18"/>
    <mergeCell ref="M16:N16"/>
    <mergeCell ref="O16:O18"/>
    <mergeCell ref="P16:P18"/>
    <mergeCell ref="S6:W6"/>
    <mergeCell ref="S7:W7"/>
    <mergeCell ref="S8:W8"/>
    <mergeCell ref="A11:W11"/>
    <mergeCell ref="A12:W12"/>
    <mergeCell ref="N6:N7"/>
    <mergeCell ref="O6:O7"/>
    <mergeCell ref="P6:P7"/>
    <mergeCell ref="Q6:Q7"/>
    <mergeCell ref="R6:R7"/>
    <mergeCell ref="S3:W3"/>
    <mergeCell ref="S4:W4"/>
    <mergeCell ref="S5:W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</mergeCells>
  <pageMargins left="0.70078740157480324" right="0.70078740157480324" top="0.75196850393700776" bottom="0.75196850393700776" header="0.3" footer="0.3"/>
  <pageSetup paperSize="9" scale="31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G117"/>
  <sheetViews>
    <sheetView topLeftCell="A94" zoomScale="70" workbookViewId="0">
      <selection activeCell="A4" sqref="A4:O4"/>
    </sheetView>
  </sheetViews>
  <sheetFormatPr defaultRowHeight="14.4" x14ac:dyDescent="0.3"/>
  <cols>
    <col min="1" max="1" width="14.109375" customWidth="1"/>
    <col min="2" max="3" width="10.33203125" customWidth="1"/>
    <col min="4" max="4" width="13.88671875" customWidth="1"/>
    <col min="5" max="5" width="49.6640625" customWidth="1"/>
    <col min="6" max="6" width="55" customWidth="1"/>
    <col min="7" max="7" width="17.5546875" customWidth="1"/>
    <col min="8" max="8" width="67.44140625" customWidth="1"/>
    <col min="9" max="9" width="15.44140625" style="37" customWidth="1"/>
    <col min="10" max="10" width="13.33203125" customWidth="1"/>
    <col min="11" max="11" width="29.33203125" customWidth="1"/>
    <col min="12" max="12" width="21.109375" style="37" customWidth="1"/>
    <col min="13" max="13" width="23.109375" style="37" customWidth="1"/>
    <col min="14" max="14" width="26.6640625" style="37" customWidth="1"/>
    <col min="15" max="15" width="23.5546875" customWidth="1"/>
  </cols>
  <sheetData>
    <row r="1" spans="1:15" ht="17.399999999999999" x14ac:dyDescent="0.3">
      <c r="A1" s="38"/>
      <c r="B1" s="38"/>
      <c r="C1" s="38"/>
      <c r="D1" s="7"/>
      <c r="E1" s="1"/>
      <c r="F1" s="2"/>
      <c r="G1" s="1"/>
      <c r="H1" s="2"/>
      <c r="I1" s="39"/>
      <c r="J1" s="2"/>
      <c r="K1" s="2"/>
      <c r="L1" s="39"/>
      <c r="M1" s="39"/>
      <c r="N1" s="39"/>
      <c r="O1" s="2"/>
    </row>
    <row r="2" spans="1:15" ht="17.399999999999999" x14ac:dyDescent="0.3">
      <c r="A2" s="38"/>
      <c r="B2" s="38"/>
      <c r="C2" s="38"/>
      <c r="D2" s="7"/>
      <c r="E2" s="1"/>
      <c r="F2" s="2"/>
      <c r="G2" s="1"/>
      <c r="H2" s="2"/>
      <c r="I2" s="39"/>
      <c r="J2" s="2"/>
      <c r="K2" s="2"/>
      <c r="L2" s="39"/>
      <c r="M2" s="39"/>
      <c r="N2" s="39"/>
      <c r="O2" s="2"/>
    </row>
    <row r="3" spans="1:15" x14ac:dyDescent="0.3">
      <c r="A3" s="1"/>
      <c r="B3" s="1"/>
      <c r="C3" s="1"/>
      <c r="D3" s="7"/>
      <c r="E3" s="1"/>
      <c r="F3" s="2"/>
      <c r="G3" s="1"/>
      <c r="H3" s="2"/>
      <c r="I3" s="39"/>
      <c r="J3" s="2"/>
      <c r="K3" s="2"/>
      <c r="L3" s="39"/>
      <c r="M3" s="39"/>
      <c r="N3" s="39"/>
      <c r="O3" s="2"/>
    </row>
    <row r="4" spans="1:15" ht="45" customHeight="1" x14ac:dyDescent="0.3">
      <c r="A4" s="89" t="s">
        <v>80</v>
      </c>
      <c r="B4" s="89"/>
      <c r="C4" s="89"/>
      <c r="D4" s="89"/>
      <c r="E4" s="89"/>
      <c r="F4" s="89"/>
      <c r="G4" s="89"/>
      <c r="H4" s="89"/>
      <c r="I4" s="90"/>
      <c r="J4" s="89"/>
      <c r="K4" s="89"/>
      <c r="L4" s="90"/>
      <c r="M4" s="90"/>
      <c r="N4" s="90"/>
      <c r="O4" s="89"/>
    </row>
    <row r="5" spans="1:15" ht="22.5" customHeight="1" x14ac:dyDescent="0.3">
      <c r="A5" s="89" t="s">
        <v>81</v>
      </c>
      <c r="B5" s="89"/>
      <c r="C5" s="89"/>
      <c r="D5" s="89"/>
      <c r="E5" s="89"/>
      <c r="F5" s="89"/>
      <c r="G5" s="89"/>
      <c r="H5" s="89"/>
      <c r="I5" s="90"/>
      <c r="J5" s="89"/>
      <c r="K5" s="89"/>
      <c r="L5" s="90"/>
      <c r="M5" s="90"/>
      <c r="N5" s="90"/>
      <c r="O5" s="89"/>
    </row>
    <row r="6" spans="1:15" ht="33" customHeight="1" x14ac:dyDescent="0.3">
      <c r="A6" s="82" t="s">
        <v>82</v>
      </c>
      <c r="B6" s="82"/>
      <c r="C6" s="82"/>
      <c r="D6" s="82"/>
      <c r="E6" s="82"/>
      <c r="F6" s="82"/>
      <c r="G6" s="82"/>
      <c r="H6" s="82"/>
      <c r="I6" s="91"/>
      <c r="J6" s="82"/>
      <c r="K6" s="82"/>
      <c r="L6" s="91"/>
      <c r="M6" s="91"/>
      <c r="N6" s="91"/>
      <c r="O6" s="82"/>
    </row>
    <row r="7" spans="1:15" s="40" customFormat="1" ht="147" customHeight="1" x14ac:dyDescent="0.25">
      <c r="A7" s="86" t="s">
        <v>83</v>
      </c>
      <c r="B7" s="86" t="s">
        <v>84</v>
      </c>
      <c r="C7" s="86" t="s">
        <v>9</v>
      </c>
      <c r="D7" s="86" t="s">
        <v>10</v>
      </c>
      <c r="E7" s="86" t="s">
        <v>85</v>
      </c>
      <c r="F7" s="92" t="s">
        <v>12</v>
      </c>
      <c r="G7" s="94" t="s">
        <v>86</v>
      </c>
      <c r="H7" s="96" t="s">
        <v>87</v>
      </c>
      <c r="I7" s="98" t="s">
        <v>88</v>
      </c>
      <c r="J7" s="94" t="s">
        <v>89</v>
      </c>
      <c r="K7" s="94" t="s">
        <v>90</v>
      </c>
      <c r="L7" s="98" t="s">
        <v>91</v>
      </c>
      <c r="M7" s="98" t="s">
        <v>92</v>
      </c>
      <c r="N7" s="98" t="s">
        <v>93</v>
      </c>
      <c r="O7" s="94" t="s">
        <v>94</v>
      </c>
    </row>
    <row r="8" spans="1:15" s="40" customFormat="1" ht="16.5" customHeight="1" x14ac:dyDescent="0.25">
      <c r="A8" s="87"/>
      <c r="B8" s="87"/>
      <c r="C8" s="87"/>
      <c r="D8" s="87"/>
      <c r="E8" s="87"/>
      <c r="F8" s="93"/>
      <c r="G8" s="95"/>
      <c r="H8" s="97"/>
      <c r="I8" s="99"/>
      <c r="J8" s="95"/>
      <c r="K8" s="95"/>
      <c r="L8" s="99"/>
      <c r="M8" s="99"/>
      <c r="N8" s="99"/>
      <c r="O8" s="95"/>
    </row>
    <row r="9" spans="1:15" s="40" customFormat="1" ht="13.8" x14ac:dyDescent="0.25">
      <c r="A9" s="41">
        <v>2912</v>
      </c>
      <c r="B9" s="41">
        <v>29102</v>
      </c>
      <c r="C9" s="41">
        <v>1</v>
      </c>
      <c r="D9" s="41">
        <v>2026</v>
      </c>
      <c r="E9" s="41" t="s">
        <v>33</v>
      </c>
      <c r="F9" s="42" t="s">
        <v>34</v>
      </c>
      <c r="G9" s="43">
        <v>1</v>
      </c>
      <c r="H9" s="41" t="s">
        <v>95</v>
      </c>
      <c r="I9" s="44">
        <v>435</v>
      </c>
      <c r="J9" s="43" t="s">
        <v>96</v>
      </c>
      <c r="K9" s="45">
        <v>9314</v>
      </c>
      <c r="L9" s="45">
        <f>M9+N9</f>
        <v>4138294.0260000001</v>
      </c>
      <c r="M9" s="45">
        <f>K9*I9</f>
        <v>4051590</v>
      </c>
      <c r="N9" s="45">
        <f>M9*2.14%</f>
        <v>86704.026000000013</v>
      </c>
      <c r="O9" s="43">
        <v>0</v>
      </c>
    </row>
    <row r="10" spans="1:15" s="40" customFormat="1" ht="13.8" x14ac:dyDescent="0.25">
      <c r="A10" s="41">
        <v>3418</v>
      </c>
      <c r="B10" s="41">
        <v>33948</v>
      </c>
      <c r="C10" s="12">
        <v>2</v>
      </c>
      <c r="D10" s="12">
        <v>2026</v>
      </c>
      <c r="E10" s="12" t="s">
        <v>33</v>
      </c>
      <c r="F10" s="46" t="s">
        <v>36</v>
      </c>
      <c r="G10" s="12">
        <v>1</v>
      </c>
      <c r="H10" s="12" t="s">
        <v>95</v>
      </c>
      <c r="I10" s="47">
        <v>447</v>
      </c>
      <c r="J10" s="12" t="s">
        <v>96</v>
      </c>
      <c r="K10" s="48">
        <v>9314</v>
      </c>
      <c r="L10" s="45">
        <f t="shared" ref="L10:L73" si="0">M10+N10</f>
        <v>4252453.8612000002</v>
      </c>
      <c r="M10" s="45">
        <f t="shared" ref="M10:M54" si="1">K10*I10</f>
        <v>4163358</v>
      </c>
      <c r="N10" s="45">
        <f t="shared" ref="N10:N54" si="2">M10*2.14%</f>
        <v>89095.861200000014</v>
      </c>
      <c r="O10" s="12">
        <v>0</v>
      </c>
    </row>
    <row r="11" spans="1:15" s="40" customFormat="1" ht="13.8" x14ac:dyDescent="0.25">
      <c r="A11" s="41">
        <v>2625</v>
      </c>
      <c r="B11" s="12">
        <v>26081</v>
      </c>
      <c r="C11" s="12">
        <v>3</v>
      </c>
      <c r="D11" s="12">
        <v>2026</v>
      </c>
      <c r="E11" s="12" t="s">
        <v>33</v>
      </c>
      <c r="F11" s="46" t="s">
        <v>37</v>
      </c>
      <c r="G11" s="12">
        <v>1</v>
      </c>
      <c r="H11" s="12" t="s">
        <v>97</v>
      </c>
      <c r="I11" s="47">
        <v>103</v>
      </c>
      <c r="J11" s="12" t="s">
        <v>98</v>
      </c>
      <c r="K11" s="48">
        <v>5320</v>
      </c>
      <c r="L11" s="45">
        <f t="shared" si="0"/>
        <v>559686.34400000004</v>
      </c>
      <c r="M11" s="45">
        <f t="shared" si="1"/>
        <v>547960</v>
      </c>
      <c r="N11" s="45">
        <f t="shared" si="2"/>
        <v>11726.344000000001</v>
      </c>
      <c r="O11" s="12">
        <v>0</v>
      </c>
    </row>
    <row r="12" spans="1:15" s="40" customFormat="1" ht="13.8" x14ac:dyDescent="0.25">
      <c r="A12" s="41">
        <v>3173</v>
      </c>
      <c r="B12" s="12">
        <v>31904</v>
      </c>
      <c r="C12" s="12">
        <v>4</v>
      </c>
      <c r="D12" s="12">
        <v>2026</v>
      </c>
      <c r="E12" s="12" t="s">
        <v>33</v>
      </c>
      <c r="F12" s="46" t="s">
        <v>38</v>
      </c>
      <c r="G12" s="49">
        <v>3</v>
      </c>
      <c r="H12" s="12" t="s">
        <v>99</v>
      </c>
      <c r="I12" s="47">
        <v>346</v>
      </c>
      <c r="J12" s="12" t="s">
        <v>98</v>
      </c>
      <c r="K12" s="48">
        <v>4790</v>
      </c>
      <c r="L12" s="45">
        <f t="shared" si="0"/>
        <v>1692807.0759999999</v>
      </c>
      <c r="M12" s="45">
        <f t="shared" si="1"/>
        <v>1657340</v>
      </c>
      <c r="N12" s="45">
        <f t="shared" si="2"/>
        <v>35467.076000000001</v>
      </c>
      <c r="O12" s="12">
        <v>0</v>
      </c>
    </row>
    <row r="13" spans="1:15" s="40" customFormat="1" ht="13.8" x14ac:dyDescent="0.25">
      <c r="A13" s="41">
        <v>3324</v>
      </c>
      <c r="B13" s="12">
        <v>33047</v>
      </c>
      <c r="C13" s="12">
        <v>5</v>
      </c>
      <c r="D13" s="12">
        <v>2026</v>
      </c>
      <c r="E13" s="12" t="s">
        <v>33</v>
      </c>
      <c r="F13" s="46" t="s">
        <v>39</v>
      </c>
      <c r="G13" s="49">
        <v>3</v>
      </c>
      <c r="H13" s="12" t="s">
        <v>99</v>
      </c>
      <c r="I13" s="47">
        <v>166</v>
      </c>
      <c r="J13" s="12" t="s">
        <v>98</v>
      </c>
      <c r="K13" s="48">
        <v>4790</v>
      </c>
      <c r="L13" s="45">
        <f t="shared" si="0"/>
        <v>812155.99600000004</v>
      </c>
      <c r="M13" s="45">
        <f t="shared" si="1"/>
        <v>795140</v>
      </c>
      <c r="N13" s="45">
        <f t="shared" si="2"/>
        <v>17015.996000000003</v>
      </c>
      <c r="O13" s="12">
        <v>0</v>
      </c>
    </row>
    <row r="14" spans="1:15" s="40" customFormat="1" ht="13.8" x14ac:dyDescent="0.25">
      <c r="A14" s="41">
        <v>5511</v>
      </c>
      <c r="B14" s="12">
        <v>54167</v>
      </c>
      <c r="C14" s="12">
        <v>6</v>
      </c>
      <c r="D14" s="12">
        <v>2026</v>
      </c>
      <c r="E14" s="12" t="s">
        <v>33</v>
      </c>
      <c r="F14" s="46" t="s">
        <v>40</v>
      </c>
      <c r="G14" s="49">
        <v>3</v>
      </c>
      <c r="H14" s="12" t="s">
        <v>100</v>
      </c>
      <c r="I14" s="47">
        <v>582</v>
      </c>
      <c r="J14" s="12" t="s">
        <v>98</v>
      </c>
      <c r="K14" s="48">
        <v>2169</v>
      </c>
      <c r="L14" s="45">
        <f t="shared" si="0"/>
        <v>1289372.4612</v>
      </c>
      <c r="M14" s="45">
        <f t="shared" si="1"/>
        <v>1262358</v>
      </c>
      <c r="N14" s="45">
        <f t="shared" si="2"/>
        <v>27014.461200000002</v>
      </c>
      <c r="O14" s="12">
        <v>0</v>
      </c>
    </row>
    <row r="15" spans="1:15" s="40" customFormat="1" ht="27.6" x14ac:dyDescent="0.25">
      <c r="A15" s="50"/>
      <c r="B15" s="50"/>
      <c r="C15" s="50"/>
      <c r="D15" s="50" t="s">
        <v>41</v>
      </c>
      <c r="E15" s="50"/>
      <c r="F15" s="50"/>
      <c r="G15" s="50"/>
      <c r="H15" s="50"/>
      <c r="I15" s="51"/>
      <c r="J15" s="50"/>
      <c r="K15" s="10"/>
      <c r="L15" s="52">
        <f t="shared" si="0"/>
        <v>12744769.7644</v>
      </c>
      <c r="M15" s="52">
        <v>12477746</v>
      </c>
      <c r="N15" s="52">
        <f t="shared" si="2"/>
        <v>267023.76440000004</v>
      </c>
      <c r="O15" s="50"/>
    </row>
    <row r="16" spans="1:15" s="40" customFormat="1" ht="13.8" x14ac:dyDescent="0.25">
      <c r="A16" s="41">
        <v>7125</v>
      </c>
      <c r="B16" s="12">
        <v>70075</v>
      </c>
      <c r="C16" s="12">
        <v>1</v>
      </c>
      <c r="D16" s="12">
        <v>2027</v>
      </c>
      <c r="E16" s="12" t="s">
        <v>33</v>
      </c>
      <c r="F16" s="46" t="s">
        <v>42</v>
      </c>
      <c r="G16" s="12">
        <v>1</v>
      </c>
      <c r="H16" s="12" t="s">
        <v>100</v>
      </c>
      <c r="I16" s="47">
        <v>36</v>
      </c>
      <c r="J16" s="12" t="s">
        <v>98</v>
      </c>
      <c r="K16" s="48">
        <v>2169</v>
      </c>
      <c r="L16" s="48">
        <f t="shared" si="0"/>
        <v>79754.997600000002</v>
      </c>
      <c r="M16" s="48">
        <f t="shared" si="1"/>
        <v>78084</v>
      </c>
      <c r="N16" s="48">
        <f t="shared" si="2"/>
        <v>1670.9976000000001</v>
      </c>
      <c r="O16" s="12">
        <v>0</v>
      </c>
    </row>
    <row r="17" spans="1:15" s="40" customFormat="1" ht="13.8" x14ac:dyDescent="0.25">
      <c r="A17" s="41">
        <v>7125</v>
      </c>
      <c r="B17" s="12">
        <v>70077</v>
      </c>
      <c r="C17" s="12">
        <v>2</v>
      </c>
      <c r="D17" s="12">
        <v>2027</v>
      </c>
      <c r="E17" s="12" t="s">
        <v>33</v>
      </c>
      <c r="F17" s="46" t="s">
        <v>42</v>
      </c>
      <c r="G17" s="12">
        <v>1</v>
      </c>
      <c r="H17" s="12" t="s">
        <v>99</v>
      </c>
      <c r="I17" s="47">
        <v>50</v>
      </c>
      <c r="J17" s="12" t="s">
        <v>98</v>
      </c>
      <c r="K17" s="48">
        <v>4790</v>
      </c>
      <c r="L17" s="48">
        <f t="shared" si="0"/>
        <v>244625.3</v>
      </c>
      <c r="M17" s="48">
        <f t="shared" si="1"/>
        <v>239500</v>
      </c>
      <c r="N17" s="48">
        <f t="shared" si="2"/>
        <v>5125.3</v>
      </c>
      <c r="O17" s="12">
        <v>0</v>
      </c>
    </row>
    <row r="18" spans="1:15" s="40" customFormat="1" ht="13.8" x14ac:dyDescent="0.25">
      <c r="A18" s="41">
        <v>6990</v>
      </c>
      <c r="B18" s="41">
        <v>100186</v>
      </c>
      <c r="C18" s="12">
        <v>3</v>
      </c>
      <c r="D18" s="12">
        <v>2027</v>
      </c>
      <c r="E18" s="12" t="s">
        <v>33</v>
      </c>
      <c r="F18" s="12" t="s">
        <v>43</v>
      </c>
      <c r="G18" s="12">
        <v>1</v>
      </c>
      <c r="H18" s="12" t="s">
        <v>101</v>
      </c>
      <c r="I18" s="47">
        <v>14</v>
      </c>
      <c r="J18" s="12" t="s">
        <v>98</v>
      </c>
      <c r="K18" s="48">
        <v>5840</v>
      </c>
      <c r="L18" s="48">
        <f t="shared" si="0"/>
        <v>83509.664000000004</v>
      </c>
      <c r="M18" s="48">
        <f t="shared" si="1"/>
        <v>81760</v>
      </c>
      <c r="N18" s="48">
        <f t="shared" si="2"/>
        <v>1749.6640000000002</v>
      </c>
      <c r="O18" s="12">
        <v>0</v>
      </c>
    </row>
    <row r="19" spans="1:15" s="40" customFormat="1" ht="13.8" x14ac:dyDescent="0.25">
      <c r="A19" s="41">
        <v>6748</v>
      </c>
      <c r="B19" s="41">
        <v>66764</v>
      </c>
      <c r="C19" s="12">
        <v>4</v>
      </c>
      <c r="D19" s="12">
        <v>2027</v>
      </c>
      <c r="E19" s="12" t="s">
        <v>33</v>
      </c>
      <c r="F19" s="53" t="s">
        <v>44</v>
      </c>
      <c r="G19" s="12">
        <v>1</v>
      </c>
      <c r="H19" s="12" t="s">
        <v>95</v>
      </c>
      <c r="I19" s="47">
        <v>550</v>
      </c>
      <c r="J19" s="12" t="s">
        <v>96</v>
      </c>
      <c r="K19" s="48">
        <v>9314</v>
      </c>
      <c r="L19" s="48">
        <f t="shared" si="0"/>
        <v>5232325.78</v>
      </c>
      <c r="M19" s="48">
        <f t="shared" si="1"/>
        <v>5122700</v>
      </c>
      <c r="N19" s="48">
        <f t="shared" si="2"/>
        <v>109625.78000000001</v>
      </c>
      <c r="O19" s="12">
        <v>0</v>
      </c>
    </row>
    <row r="20" spans="1:15" s="40" customFormat="1" ht="13.8" x14ac:dyDescent="0.25">
      <c r="A20" s="41">
        <v>3385</v>
      </c>
      <c r="B20" s="41">
        <v>33588</v>
      </c>
      <c r="C20" s="12">
        <v>5</v>
      </c>
      <c r="D20" s="12">
        <v>2027</v>
      </c>
      <c r="E20" s="12" t="s">
        <v>33</v>
      </c>
      <c r="F20" s="46" t="s">
        <v>45</v>
      </c>
      <c r="G20" s="12">
        <v>1</v>
      </c>
      <c r="H20" s="12" t="s">
        <v>101</v>
      </c>
      <c r="I20" s="47">
        <v>320</v>
      </c>
      <c r="J20" s="12" t="s">
        <v>98</v>
      </c>
      <c r="K20" s="48">
        <v>5840</v>
      </c>
      <c r="L20" s="48">
        <f t="shared" si="0"/>
        <v>1908792.3200000001</v>
      </c>
      <c r="M20" s="48">
        <f t="shared" si="1"/>
        <v>1868800</v>
      </c>
      <c r="N20" s="48">
        <f t="shared" si="2"/>
        <v>39992.320000000007</v>
      </c>
      <c r="O20" s="12">
        <v>0</v>
      </c>
    </row>
    <row r="21" spans="1:15" s="40" customFormat="1" ht="13.8" x14ac:dyDescent="0.25">
      <c r="A21" s="41">
        <v>3472</v>
      </c>
      <c r="B21" s="12">
        <v>34403</v>
      </c>
      <c r="C21" s="12">
        <v>6</v>
      </c>
      <c r="D21" s="12">
        <v>2027</v>
      </c>
      <c r="E21" s="12" t="s">
        <v>33</v>
      </c>
      <c r="F21" s="46" t="s">
        <v>46</v>
      </c>
      <c r="G21" s="12">
        <v>1</v>
      </c>
      <c r="H21" s="12" t="s">
        <v>100</v>
      </c>
      <c r="I21" s="47">
        <v>50</v>
      </c>
      <c r="J21" s="12" t="s">
        <v>98</v>
      </c>
      <c r="K21" s="48">
        <v>2169</v>
      </c>
      <c r="L21" s="48">
        <f t="shared" si="0"/>
        <v>110770.83</v>
      </c>
      <c r="M21" s="48">
        <f t="shared" si="1"/>
        <v>108450</v>
      </c>
      <c r="N21" s="48">
        <f t="shared" si="2"/>
        <v>2320.8300000000004</v>
      </c>
      <c r="O21" s="12">
        <v>0</v>
      </c>
    </row>
    <row r="22" spans="1:15" s="40" customFormat="1" ht="13.8" x14ac:dyDescent="0.25">
      <c r="A22" s="41">
        <v>3472</v>
      </c>
      <c r="B22" s="12">
        <v>34402</v>
      </c>
      <c r="C22" s="12">
        <v>7</v>
      </c>
      <c r="D22" s="12">
        <v>2027</v>
      </c>
      <c r="E22" s="12" t="s">
        <v>33</v>
      </c>
      <c r="F22" s="46" t="s">
        <v>46</v>
      </c>
      <c r="G22" s="12">
        <v>1</v>
      </c>
      <c r="H22" s="12" t="s">
        <v>99</v>
      </c>
      <c r="I22" s="47">
        <v>31</v>
      </c>
      <c r="J22" s="12" t="s">
        <v>98</v>
      </c>
      <c r="K22" s="48">
        <v>4790</v>
      </c>
      <c r="L22" s="48">
        <f t="shared" si="0"/>
        <v>151667.68599999999</v>
      </c>
      <c r="M22" s="48">
        <f t="shared" si="1"/>
        <v>148490</v>
      </c>
      <c r="N22" s="48">
        <f t="shared" si="2"/>
        <v>3177.6860000000001</v>
      </c>
      <c r="O22" s="12">
        <v>0</v>
      </c>
    </row>
    <row r="23" spans="1:15" s="40" customFormat="1" ht="13.8" x14ac:dyDescent="0.25">
      <c r="A23" s="41">
        <v>13233</v>
      </c>
      <c r="B23" s="41">
        <v>94063</v>
      </c>
      <c r="C23" s="12">
        <v>8</v>
      </c>
      <c r="D23" s="12">
        <v>2027</v>
      </c>
      <c r="E23" s="12" t="s">
        <v>33</v>
      </c>
      <c r="F23" s="46" t="s">
        <v>47</v>
      </c>
      <c r="G23" s="12">
        <v>1</v>
      </c>
      <c r="H23" s="12" t="s">
        <v>95</v>
      </c>
      <c r="I23" s="47">
        <v>367</v>
      </c>
      <c r="J23" s="12" t="s">
        <v>96</v>
      </c>
      <c r="K23" s="48">
        <v>9314</v>
      </c>
      <c r="L23" s="48">
        <f t="shared" si="0"/>
        <v>3491388.2932000002</v>
      </c>
      <c r="M23" s="48">
        <f t="shared" si="1"/>
        <v>3418238</v>
      </c>
      <c r="N23" s="48">
        <f t="shared" si="2"/>
        <v>73150.293200000015</v>
      </c>
      <c r="O23" s="12">
        <v>0</v>
      </c>
    </row>
    <row r="24" spans="1:15" s="40" customFormat="1" ht="13.8" x14ac:dyDescent="0.25">
      <c r="A24" s="41">
        <v>3364</v>
      </c>
      <c r="B24" s="12">
        <v>33383</v>
      </c>
      <c r="C24" s="12">
        <v>9</v>
      </c>
      <c r="D24" s="12">
        <v>2027</v>
      </c>
      <c r="E24" s="12" t="s">
        <v>33</v>
      </c>
      <c r="F24" s="46" t="s">
        <v>48</v>
      </c>
      <c r="G24" s="49">
        <v>4</v>
      </c>
      <c r="H24" s="12" t="s">
        <v>100</v>
      </c>
      <c r="I24" s="47">
        <v>30</v>
      </c>
      <c r="J24" s="12" t="s">
        <v>98</v>
      </c>
      <c r="K24" s="48">
        <v>2169</v>
      </c>
      <c r="L24" s="48">
        <f t="shared" si="0"/>
        <v>66462.498000000007</v>
      </c>
      <c r="M24" s="48">
        <f t="shared" si="1"/>
        <v>65070</v>
      </c>
      <c r="N24" s="48">
        <f t="shared" si="2"/>
        <v>1392.498</v>
      </c>
      <c r="O24" s="12">
        <v>0</v>
      </c>
    </row>
    <row r="25" spans="1:15" s="40" customFormat="1" ht="13.8" x14ac:dyDescent="0.25">
      <c r="A25" s="41">
        <v>2939</v>
      </c>
      <c r="B25" s="12">
        <v>29302</v>
      </c>
      <c r="C25" s="12">
        <v>10</v>
      </c>
      <c r="D25" s="12">
        <v>2027</v>
      </c>
      <c r="E25" s="12" t="s">
        <v>33</v>
      </c>
      <c r="F25" s="53" t="s">
        <v>49</v>
      </c>
      <c r="G25" s="12">
        <v>1</v>
      </c>
      <c r="H25" s="12" t="s">
        <v>99</v>
      </c>
      <c r="I25" s="47">
        <v>72</v>
      </c>
      <c r="J25" s="12" t="s">
        <v>98</v>
      </c>
      <c r="K25" s="48">
        <v>4790</v>
      </c>
      <c r="L25" s="48">
        <f t="shared" si="0"/>
        <v>352260.43200000003</v>
      </c>
      <c r="M25" s="48">
        <f t="shared" si="1"/>
        <v>344880</v>
      </c>
      <c r="N25" s="48">
        <f t="shared" si="2"/>
        <v>7380.4320000000007</v>
      </c>
      <c r="O25" s="12">
        <v>0</v>
      </c>
    </row>
    <row r="26" spans="1:15" s="40" customFormat="1" ht="13.8" x14ac:dyDescent="0.25">
      <c r="A26" s="41">
        <v>2939</v>
      </c>
      <c r="B26" s="41">
        <v>29307</v>
      </c>
      <c r="C26" s="12">
        <v>11</v>
      </c>
      <c r="D26" s="12">
        <v>2027</v>
      </c>
      <c r="E26" s="12" t="s">
        <v>33</v>
      </c>
      <c r="F26" s="53" t="s">
        <v>49</v>
      </c>
      <c r="G26" s="12">
        <v>1</v>
      </c>
      <c r="H26" s="12" t="s">
        <v>102</v>
      </c>
      <c r="I26" s="47">
        <v>440</v>
      </c>
      <c r="J26" s="12" t="s">
        <v>96</v>
      </c>
      <c r="K26" s="48">
        <v>7941</v>
      </c>
      <c r="L26" s="48">
        <f t="shared" si="0"/>
        <v>3568812.4560000002</v>
      </c>
      <c r="M26" s="48">
        <f t="shared" si="1"/>
        <v>3494040</v>
      </c>
      <c r="N26" s="48">
        <f t="shared" si="2"/>
        <v>74772.456000000006</v>
      </c>
      <c r="O26" s="12">
        <v>0</v>
      </c>
    </row>
    <row r="27" spans="1:15" s="40" customFormat="1" ht="13.8" x14ac:dyDescent="0.25">
      <c r="A27" s="41">
        <v>3431</v>
      </c>
      <c r="B27" s="41">
        <v>34074</v>
      </c>
      <c r="C27" s="12">
        <v>12</v>
      </c>
      <c r="D27" s="12">
        <v>2027</v>
      </c>
      <c r="E27" s="12" t="s">
        <v>33</v>
      </c>
      <c r="F27" s="46" t="s">
        <v>50</v>
      </c>
      <c r="G27" s="12">
        <v>1</v>
      </c>
      <c r="H27" s="12" t="s">
        <v>95</v>
      </c>
      <c r="I27" s="47">
        <v>490</v>
      </c>
      <c r="J27" s="12" t="s">
        <v>96</v>
      </c>
      <c r="K27" s="48">
        <v>6872</v>
      </c>
      <c r="L27" s="48">
        <f t="shared" si="0"/>
        <v>3439339.7919999999</v>
      </c>
      <c r="M27" s="48">
        <f t="shared" si="1"/>
        <v>3367280</v>
      </c>
      <c r="N27" s="48">
        <f t="shared" si="2"/>
        <v>72059.792000000001</v>
      </c>
      <c r="O27" s="12">
        <v>0</v>
      </c>
    </row>
    <row r="28" spans="1:15" s="40" customFormat="1" ht="13.8" x14ac:dyDescent="0.25">
      <c r="A28" s="41">
        <v>3431</v>
      </c>
      <c r="B28" s="41">
        <v>34071</v>
      </c>
      <c r="C28" s="12">
        <v>13</v>
      </c>
      <c r="D28" s="12">
        <v>2027</v>
      </c>
      <c r="E28" s="12" t="s">
        <v>33</v>
      </c>
      <c r="F28" s="46" t="s">
        <v>50</v>
      </c>
      <c r="G28" s="12">
        <v>1</v>
      </c>
      <c r="H28" s="12" t="s">
        <v>101</v>
      </c>
      <c r="I28" s="47">
        <v>400</v>
      </c>
      <c r="J28" s="12" t="s">
        <v>98</v>
      </c>
      <c r="K28" s="48">
        <v>5840</v>
      </c>
      <c r="L28" s="48">
        <f t="shared" si="0"/>
        <v>2385990.4</v>
      </c>
      <c r="M28" s="48">
        <f t="shared" si="1"/>
        <v>2336000</v>
      </c>
      <c r="N28" s="48">
        <f t="shared" si="2"/>
        <v>49990.400000000009</v>
      </c>
      <c r="O28" s="12">
        <v>0</v>
      </c>
    </row>
    <row r="29" spans="1:15" s="40" customFormat="1" ht="13.8" x14ac:dyDescent="0.25">
      <c r="A29" s="41">
        <v>3376</v>
      </c>
      <c r="B29" s="12">
        <v>33488</v>
      </c>
      <c r="C29" s="12">
        <v>14</v>
      </c>
      <c r="D29" s="12">
        <v>2027</v>
      </c>
      <c r="E29" s="12" t="s">
        <v>33</v>
      </c>
      <c r="F29" s="46" t="s">
        <v>51</v>
      </c>
      <c r="G29" s="12">
        <v>1</v>
      </c>
      <c r="H29" s="12" t="s">
        <v>100</v>
      </c>
      <c r="I29" s="47">
        <v>50</v>
      </c>
      <c r="J29" s="12" t="s">
        <v>98</v>
      </c>
      <c r="K29" s="48">
        <v>2169</v>
      </c>
      <c r="L29" s="48">
        <f t="shared" si="0"/>
        <v>110770.83</v>
      </c>
      <c r="M29" s="48">
        <f t="shared" si="1"/>
        <v>108450</v>
      </c>
      <c r="N29" s="48">
        <f t="shared" si="2"/>
        <v>2320.8300000000004</v>
      </c>
      <c r="O29" s="12">
        <v>0</v>
      </c>
    </row>
    <row r="30" spans="1:15" s="40" customFormat="1" ht="13.8" x14ac:dyDescent="0.25">
      <c r="A30" s="41">
        <v>3376</v>
      </c>
      <c r="B30" s="41">
        <v>33489</v>
      </c>
      <c r="C30" s="12">
        <v>15</v>
      </c>
      <c r="D30" s="12">
        <v>2027</v>
      </c>
      <c r="E30" s="12" t="s">
        <v>33</v>
      </c>
      <c r="F30" s="46" t="s">
        <v>51</v>
      </c>
      <c r="G30" s="12">
        <v>1</v>
      </c>
      <c r="H30" s="12" t="s">
        <v>95</v>
      </c>
      <c r="I30" s="47">
        <v>430</v>
      </c>
      <c r="J30" s="12" t="s">
        <v>96</v>
      </c>
      <c r="K30" s="48">
        <v>6872</v>
      </c>
      <c r="L30" s="48">
        <f t="shared" si="0"/>
        <v>3018196.1439999999</v>
      </c>
      <c r="M30" s="48">
        <f t="shared" si="1"/>
        <v>2954960</v>
      </c>
      <c r="N30" s="48">
        <f t="shared" si="2"/>
        <v>63236.144000000008</v>
      </c>
      <c r="O30" s="12">
        <v>0</v>
      </c>
    </row>
    <row r="31" spans="1:15" s="40" customFormat="1" ht="13.8" x14ac:dyDescent="0.25">
      <c r="A31" s="41">
        <v>2912</v>
      </c>
      <c r="B31" s="41">
        <v>29104</v>
      </c>
      <c r="C31" s="12">
        <v>16</v>
      </c>
      <c r="D31" s="12">
        <v>2027</v>
      </c>
      <c r="E31" s="12" t="s">
        <v>33</v>
      </c>
      <c r="F31" s="42" t="s">
        <v>34</v>
      </c>
      <c r="G31" s="12">
        <v>1</v>
      </c>
      <c r="H31" s="12" t="s">
        <v>102</v>
      </c>
      <c r="I31" s="47">
        <v>598</v>
      </c>
      <c r="J31" s="12" t="s">
        <v>96</v>
      </c>
      <c r="K31" s="48">
        <v>7941</v>
      </c>
      <c r="L31" s="48">
        <f t="shared" si="0"/>
        <v>4850340.5652000001</v>
      </c>
      <c r="M31" s="48">
        <f t="shared" si="1"/>
        <v>4748718</v>
      </c>
      <c r="N31" s="48">
        <f t="shared" si="2"/>
        <v>101622.56520000001</v>
      </c>
      <c r="O31" s="12">
        <v>0</v>
      </c>
    </row>
    <row r="32" spans="1:15" s="40" customFormat="1" ht="13.8" x14ac:dyDescent="0.25">
      <c r="A32" s="41">
        <v>3418</v>
      </c>
      <c r="B32" s="12">
        <v>33949</v>
      </c>
      <c r="C32" s="12">
        <v>17</v>
      </c>
      <c r="D32" s="12">
        <v>2027</v>
      </c>
      <c r="E32" s="12" t="s">
        <v>33</v>
      </c>
      <c r="F32" s="46" t="s">
        <v>36</v>
      </c>
      <c r="G32" s="12">
        <v>1</v>
      </c>
      <c r="H32" s="12" t="s">
        <v>100</v>
      </c>
      <c r="I32" s="47">
        <v>30</v>
      </c>
      <c r="J32" s="12" t="s">
        <v>98</v>
      </c>
      <c r="K32" s="48">
        <v>2169</v>
      </c>
      <c r="L32" s="48">
        <f t="shared" si="0"/>
        <v>66462.498000000007</v>
      </c>
      <c r="M32" s="48">
        <f t="shared" si="1"/>
        <v>65070</v>
      </c>
      <c r="N32" s="48">
        <f t="shared" si="2"/>
        <v>1392.498</v>
      </c>
      <c r="O32" s="12">
        <v>0</v>
      </c>
    </row>
    <row r="33" spans="1:15" s="40" customFormat="1" ht="13.8" x14ac:dyDescent="0.25">
      <c r="A33" s="41">
        <v>3418</v>
      </c>
      <c r="B33" s="41">
        <v>33950</v>
      </c>
      <c r="C33" s="12">
        <v>18</v>
      </c>
      <c r="D33" s="12">
        <v>2027</v>
      </c>
      <c r="E33" s="12" t="s">
        <v>33</v>
      </c>
      <c r="F33" s="46" t="s">
        <v>36</v>
      </c>
      <c r="G33" s="12">
        <v>1</v>
      </c>
      <c r="H33" s="12" t="s">
        <v>101</v>
      </c>
      <c r="I33" s="47">
        <v>334</v>
      </c>
      <c r="J33" s="12" t="s">
        <v>98</v>
      </c>
      <c r="K33" s="48">
        <v>5840</v>
      </c>
      <c r="L33" s="48">
        <f t="shared" si="0"/>
        <v>1992301.9839999999</v>
      </c>
      <c r="M33" s="48">
        <f t="shared" si="1"/>
        <v>1950560</v>
      </c>
      <c r="N33" s="48">
        <f t="shared" si="2"/>
        <v>41741.984000000004</v>
      </c>
      <c r="O33" s="12">
        <v>0</v>
      </c>
    </row>
    <row r="34" spans="1:15" s="40" customFormat="1" ht="13.8" x14ac:dyDescent="0.25">
      <c r="A34" s="41">
        <v>3265</v>
      </c>
      <c r="B34" s="41">
        <v>32651</v>
      </c>
      <c r="C34" s="12">
        <v>19</v>
      </c>
      <c r="D34" s="12">
        <v>2027</v>
      </c>
      <c r="E34" s="12" t="s">
        <v>33</v>
      </c>
      <c r="F34" s="46" t="s">
        <v>52</v>
      </c>
      <c r="G34" s="12">
        <v>1</v>
      </c>
      <c r="H34" s="12" t="s">
        <v>102</v>
      </c>
      <c r="I34" s="47">
        <v>513</v>
      </c>
      <c r="J34" s="12" t="s">
        <v>96</v>
      </c>
      <c r="K34" s="48">
        <v>7941</v>
      </c>
      <c r="L34" s="48">
        <f t="shared" si="0"/>
        <v>4160910.8862000001</v>
      </c>
      <c r="M34" s="48">
        <f t="shared" si="1"/>
        <v>4073733</v>
      </c>
      <c r="N34" s="48">
        <f t="shared" si="2"/>
        <v>87177.886200000008</v>
      </c>
      <c r="O34" s="12">
        <v>0</v>
      </c>
    </row>
    <row r="35" spans="1:15" s="40" customFormat="1" ht="13.8" x14ac:dyDescent="0.25">
      <c r="A35" s="41">
        <v>3218</v>
      </c>
      <c r="B35" s="41">
        <v>32316</v>
      </c>
      <c r="C35" s="12">
        <v>20</v>
      </c>
      <c r="D35" s="12">
        <v>2027</v>
      </c>
      <c r="E35" s="12" t="s">
        <v>33</v>
      </c>
      <c r="F35" s="46" t="s">
        <v>53</v>
      </c>
      <c r="G35" s="12">
        <v>1</v>
      </c>
      <c r="H35" s="12" t="s">
        <v>102</v>
      </c>
      <c r="I35" s="47">
        <v>247</v>
      </c>
      <c r="J35" s="12" t="s">
        <v>96</v>
      </c>
      <c r="K35" s="48">
        <v>7941</v>
      </c>
      <c r="L35" s="48">
        <f t="shared" si="0"/>
        <v>2003401.5378</v>
      </c>
      <c r="M35" s="48">
        <f t="shared" si="1"/>
        <v>1961427</v>
      </c>
      <c r="N35" s="48">
        <f t="shared" si="2"/>
        <v>41974.537800000006</v>
      </c>
      <c r="O35" s="12">
        <v>0</v>
      </c>
    </row>
    <row r="36" spans="1:15" s="40" customFormat="1" ht="13.8" x14ac:dyDescent="0.25">
      <c r="A36" s="41">
        <v>3218</v>
      </c>
      <c r="B36" s="12">
        <v>32315</v>
      </c>
      <c r="C36" s="12">
        <v>21</v>
      </c>
      <c r="D36" s="12">
        <v>2027</v>
      </c>
      <c r="E36" s="12" t="s">
        <v>33</v>
      </c>
      <c r="F36" s="46" t="s">
        <v>53</v>
      </c>
      <c r="G36" s="12">
        <v>1</v>
      </c>
      <c r="H36" s="12" t="s">
        <v>100</v>
      </c>
      <c r="I36" s="47">
        <v>318</v>
      </c>
      <c r="J36" s="12" t="s">
        <v>98</v>
      </c>
      <c r="K36" s="48">
        <v>2169</v>
      </c>
      <c r="L36" s="48">
        <f t="shared" si="0"/>
        <v>704502.47880000004</v>
      </c>
      <c r="M36" s="48">
        <f t="shared" si="1"/>
        <v>689742</v>
      </c>
      <c r="N36" s="48">
        <f t="shared" si="2"/>
        <v>14760.478800000001</v>
      </c>
      <c r="O36" s="12">
        <v>0</v>
      </c>
    </row>
    <row r="37" spans="1:15" s="40" customFormat="1" ht="13.8" x14ac:dyDescent="0.25">
      <c r="A37" s="41">
        <v>3218</v>
      </c>
      <c r="B37" s="12">
        <v>32314</v>
      </c>
      <c r="C37" s="12">
        <v>22</v>
      </c>
      <c r="D37" s="12">
        <v>2027</v>
      </c>
      <c r="E37" s="12" t="s">
        <v>33</v>
      </c>
      <c r="F37" s="46" t="s">
        <v>53</v>
      </c>
      <c r="G37" s="12">
        <v>1</v>
      </c>
      <c r="H37" s="12" t="s">
        <v>99</v>
      </c>
      <c r="I37" s="47">
        <v>148</v>
      </c>
      <c r="J37" s="12" t="s">
        <v>98</v>
      </c>
      <c r="K37" s="48">
        <v>4790</v>
      </c>
      <c r="L37" s="48">
        <f t="shared" si="0"/>
        <v>724090.88800000004</v>
      </c>
      <c r="M37" s="48">
        <f t="shared" si="1"/>
        <v>708920</v>
      </c>
      <c r="N37" s="48">
        <f t="shared" si="2"/>
        <v>15170.888000000001</v>
      </c>
      <c r="O37" s="12">
        <v>0</v>
      </c>
    </row>
    <row r="38" spans="1:15" s="40" customFormat="1" ht="13.8" x14ac:dyDescent="0.25">
      <c r="A38" s="41">
        <v>3218</v>
      </c>
      <c r="B38" s="41">
        <v>32313</v>
      </c>
      <c r="C38" s="12">
        <v>23</v>
      </c>
      <c r="D38" s="12">
        <v>2027</v>
      </c>
      <c r="E38" s="12" t="s">
        <v>33</v>
      </c>
      <c r="F38" s="46" t="s">
        <v>53</v>
      </c>
      <c r="G38" s="12">
        <v>1</v>
      </c>
      <c r="H38" s="12" t="s">
        <v>101</v>
      </c>
      <c r="I38" s="47">
        <v>485</v>
      </c>
      <c r="J38" s="12" t="s">
        <v>98</v>
      </c>
      <c r="K38" s="48">
        <v>5840</v>
      </c>
      <c r="L38" s="48">
        <f t="shared" si="0"/>
        <v>2893013.36</v>
      </c>
      <c r="M38" s="48">
        <f t="shared" si="1"/>
        <v>2832400</v>
      </c>
      <c r="N38" s="48">
        <f t="shared" si="2"/>
        <v>60613.360000000008</v>
      </c>
      <c r="O38" s="12">
        <v>0</v>
      </c>
    </row>
    <row r="39" spans="1:15" s="40" customFormat="1" ht="13.8" x14ac:dyDescent="0.25">
      <c r="A39" s="41">
        <v>2625</v>
      </c>
      <c r="B39" s="41">
        <v>26082</v>
      </c>
      <c r="C39" s="12">
        <v>24</v>
      </c>
      <c r="D39" s="12">
        <v>2027</v>
      </c>
      <c r="E39" s="12" t="s">
        <v>33</v>
      </c>
      <c r="F39" s="46" t="s">
        <v>37</v>
      </c>
      <c r="G39" s="12">
        <v>1</v>
      </c>
      <c r="H39" s="12" t="s">
        <v>101</v>
      </c>
      <c r="I39" s="47">
        <v>246</v>
      </c>
      <c r="J39" s="12" t="s">
        <v>98</v>
      </c>
      <c r="K39" s="48">
        <v>5840</v>
      </c>
      <c r="L39" s="48">
        <f t="shared" si="0"/>
        <v>1467384.0959999999</v>
      </c>
      <c r="M39" s="48">
        <f t="shared" si="1"/>
        <v>1436640</v>
      </c>
      <c r="N39" s="48">
        <f t="shared" si="2"/>
        <v>30744.096000000005</v>
      </c>
      <c r="O39" s="12">
        <v>0</v>
      </c>
    </row>
    <row r="40" spans="1:15" s="40" customFormat="1" ht="13.8" x14ac:dyDescent="0.25">
      <c r="A40" s="41">
        <v>3298</v>
      </c>
      <c r="B40" s="12">
        <v>32853</v>
      </c>
      <c r="C40" s="12">
        <v>25</v>
      </c>
      <c r="D40" s="12">
        <v>2027</v>
      </c>
      <c r="E40" s="12" t="s">
        <v>33</v>
      </c>
      <c r="F40" s="46" t="s">
        <v>54</v>
      </c>
      <c r="G40" s="12">
        <v>1</v>
      </c>
      <c r="H40" s="12" t="s">
        <v>99</v>
      </c>
      <c r="I40" s="47">
        <v>148</v>
      </c>
      <c r="J40" s="12" t="s">
        <v>98</v>
      </c>
      <c r="K40" s="48">
        <v>4790</v>
      </c>
      <c r="L40" s="48">
        <f t="shared" si="0"/>
        <v>724090.88800000004</v>
      </c>
      <c r="M40" s="48">
        <f t="shared" si="1"/>
        <v>708920</v>
      </c>
      <c r="N40" s="48">
        <f t="shared" si="2"/>
        <v>15170.888000000001</v>
      </c>
      <c r="O40" s="12">
        <v>0</v>
      </c>
    </row>
    <row r="41" spans="1:15" s="40" customFormat="1" ht="13.8" x14ac:dyDescent="0.25">
      <c r="A41" s="41">
        <v>3298</v>
      </c>
      <c r="B41" s="41">
        <v>32852</v>
      </c>
      <c r="C41" s="12">
        <v>26</v>
      </c>
      <c r="D41" s="12">
        <v>2027</v>
      </c>
      <c r="E41" s="12" t="s">
        <v>33</v>
      </c>
      <c r="F41" s="46" t="s">
        <v>54</v>
      </c>
      <c r="G41" s="12">
        <v>1</v>
      </c>
      <c r="H41" s="12" t="s">
        <v>101</v>
      </c>
      <c r="I41" s="47">
        <v>485</v>
      </c>
      <c r="J41" s="12" t="s">
        <v>98</v>
      </c>
      <c r="K41" s="48">
        <v>5840</v>
      </c>
      <c r="L41" s="48">
        <f t="shared" si="0"/>
        <v>2893013.36</v>
      </c>
      <c r="M41" s="48">
        <f t="shared" si="1"/>
        <v>2832400</v>
      </c>
      <c r="N41" s="48">
        <f t="shared" si="2"/>
        <v>60613.360000000008</v>
      </c>
      <c r="O41" s="12">
        <v>0</v>
      </c>
    </row>
    <row r="42" spans="1:15" s="40" customFormat="1" ht="13.8" x14ac:dyDescent="0.25">
      <c r="A42" s="41">
        <v>3471</v>
      </c>
      <c r="B42" s="12">
        <v>34393</v>
      </c>
      <c r="C42" s="12">
        <v>27</v>
      </c>
      <c r="D42" s="12">
        <v>2027</v>
      </c>
      <c r="E42" s="12" t="s">
        <v>33</v>
      </c>
      <c r="F42" s="46" t="s">
        <v>55</v>
      </c>
      <c r="G42" s="12">
        <v>1</v>
      </c>
      <c r="H42" s="12" t="s">
        <v>100</v>
      </c>
      <c r="I42" s="47">
        <v>130</v>
      </c>
      <c r="J42" s="12" t="s">
        <v>98</v>
      </c>
      <c r="K42" s="48">
        <v>2169</v>
      </c>
      <c r="L42" s="48">
        <f t="shared" si="0"/>
        <v>288004.158</v>
      </c>
      <c r="M42" s="48">
        <f t="shared" si="1"/>
        <v>281970</v>
      </c>
      <c r="N42" s="48">
        <f t="shared" si="2"/>
        <v>6034.1580000000004</v>
      </c>
      <c r="O42" s="12">
        <v>0</v>
      </c>
    </row>
    <row r="43" spans="1:15" s="40" customFormat="1" ht="13.8" x14ac:dyDescent="0.25">
      <c r="A43" s="41">
        <v>3471</v>
      </c>
      <c r="B43" s="41">
        <v>34391</v>
      </c>
      <c r="C43" s="12">
        <v>28</v>
      </c>
      <c r="D43" s="12">
        <v>2027</v>
      </c>
      <c r="E43" s="12" t="s">
        <v>33</v>
      </c>
      <c r="F43" s="46" t="s">
        <v>55</v>
      </c>
      <c r="G43" s="12">
        <v>1</v>
      </c>
      <c r="H43" s="12" t="s">
        <v>101</v>
      </c>
      <c r="I43" s="47">
        <v>252</v>
      </c>
      <c r="J43" s="12" t="s">
        <v>98</v>
      </c>
      <c r="K43" s="48">
        <v>5840</v>
      </c>
      <c r="L43" s="48">
        <f t="shared" si="0"/>
        <v>1503173.952</v>
      </c>
      <c r="M43" s="48">
        <f t="shared" si="1"/>
        <v>1471680</v>
      </c>
      <c r="N43" s="48">
        <f t="shared" si="2"/>
        <v>31493.952000000005</v>
      </c>
      <c r="O43" s="12">
        <v>0</v>
      </c>
    </row>
    <row r="44" spans="1:15" s="40" customFormat="1" ht="13.8" x14ac:dyDescent="0.25">
      <c r="A44" s="41">
        <v>3471</v>
      </c>
      <c r="B44" s="12">
        <v>34392</v>
      </c>
      <c r="C44" s="12">
        <v>29</v>
      </c>
      <c r="D44" s="12">
        <v>2027</v>
      </c>
      <c r="E44" s="12" t="s">
        <v>33</v>
      </c>
      <c r="F44" s="46" t="s">
        <v>55</v>
      </c>
      <c r="G44" s="12">
        <v>1</v>
      </c>
      <c r="H44" s="12" t="s">
        <v>99</v>
      </c>
      <c r="I44" s="47">
        <v>120</v>
      </c>
      <c r="J44" s="12" t="s">
        <v>98</v>
      </c>
      <c r="K44" s="48">
        <v>4790</v>
      </c>
      <c r="L44" s="48">
        <f t="shared" si="0"/>
        <v>587100.72</v>
      </c>
      <c r="M44" s="48">
        <f t="shared" si="1"/>
        <v>574800</v>
      </c>
      <c r="N44" s="48">
        <f t="shared" si="2"/>
        <v>12300.720000000001</v>
      </c>
      <c r="O44" s="12">
        <v>0</v>
      </c>
    </row>
    <row r="45" spans="1:15" s="40" customFormat="1" ht="13.8" x14ac:dyDescent="0.25">
      <c r="A45" s="41">
        <v>3471</v>
      </c>
      <c r="B45" s="41">
        <v>34394</v>
      </c>
      <c r="C45" s="12">
        <v>30</v>
      </c>
      <c r="D45" s="12">
        <v>2027</v>
      </c>
      <c r="E45" s="12" t="s">
        <v>33</v>
      </c>
      <c r="F45" s="46" t="s">
        <v>55</v>
      </c>
      <c r="G45" s="12">
        <v>1</v>
      </c>
      <c r="H45" s="12" t="s">
        <v>95</v>
      </c>
      <c r="I45" s="47">
        <v>468</v>
      </c>
      <c r="J45" s="12" t="s">
        <v>96</v>
      </c>
      <c r="K45" s="48">
        <v>9314</v>
      </c>
      <c r="L45" s="48">
        <f t="shared" si="0"/>
        <v>4452233.5728000002</v>
      </c>
      <c r="M45" s="48">
        <f t="shared" si="1"/>
        <v>4358952</v>
      </c>
      <c r="N45" s="48">
        <f t="shared" si="2"/>
        <v>93281.572800000009</v>
      </c>
      <c r="O45" s="12">
        <v>0</v>
      </c>
    </row>
    <row r="46" spans="1:15" s="40" customFormat="1" ht="13.8" x14ac:dyDescent="0.25">
      <c r="A46" s="41">
        <v>3344</v>
      </c>
      <c r="B46" s="12">
        <v>33193</v>
      </c>
      <c r="C46" s="12">
        <v>31</v>
      </c>
      <c r="D46" s="12">
        <v>2027</v>
      </c>
      <c r="E46" s="12" t="s">
        <v>33</v>
      </c>
      <c r="F46" s="46" t="s">
        <v>56</v>
      </c>
      <c r="G46" s="12">
        <v>1</v>
      </c>
      <c r="H46" s="12" t="s">
        <v>99</v>
      </c>
      <c r="I46" s="47">
        <v>197</v>
      </c>
      <c r="J46" s="12" t="s">
        <v>98</v>
      </c>
      <c r="K46" s="48">
        <v>4790</v>
      </c>
      <c r="L46" s="48">
        <f t="shared" si="0"/>
        <v>963823.68200000003</v>
      </c>
      <c r="M46" s="48">
        <f t="shared" si="1"/>
        <v>943630</v>
      </c>
      <c r="N46" s="48">
        <f t="shared" si="2"/>
        <v>20193.682000000001</v>
      </c>
      <c r="O46" s="12">
        <v>0</v>
      </c>
    </row>
    <row r="47" spans="1:15" s="40" customFormat="1" ht="13.8" x14ac:dyDescent="0.25">
      <c r="A47" s="41">
        <v>3344</v>
      </c>
      <c r="B47" s="41">
        <v>33191</v>
      </c>
      <c r="C47" s="12">
        <v>32</v>
      </c>
      <c r="D47" s="12">
        <v>2027</v>
      </c>
      <c r="E47" s="12" t="s">
        <v>33</v>
      </c>
      <c r="F47" s="46" t="s">
        <v>56</v>
      </c>
      <c r="G47" s="12">
        <v>1</v>
      </c>
      <c r="H47" s="12" t="s">
        <v>103</v>
      </c>
      <c r="I47" s="47">
        <v>160</v>
      </c>
      <c r="J47" s="12" t="s">
        <v>98</v>
      </c>
      <c r="K47" s="48">
        <v>4790</v>
      </c>
      <c r="L47" s="48">
        <f t="shared" si="0"/>
        <v>782800.96</v>
      </c>
      <c r="M47" s="48">
        <f t="shared" si="1"/>
        <v>766400</v>
      </c>
      <c r="N47" s="48">
        <f t="shared" si="2"/>
        <v>16400.960000000003</v>
      </c>
      <c r="O47" s="12">
        <v>0</v>
      </c>
    </row>
    <row r="48" spans="1:15" s="40" customFormat="1" ht="13.8" x14ac:dyDescent="0.25">
      <c r="A48" s="41">
        <v>3344</v>
      </c>
      <c r="B48" s="12">
        <v>33189</v>
      </c>
      <c r="C48" s="12">
        <v>33</v>
      </c>
      <c r="D48" s="12">
        <v>2027</v>
      </c>
      <c r="E48" s="12" t="s">
        <v>33</v>
      </c>
      <c r="F48" s="46" t="s">
        <v>56</v>
      </c>
      <c r="G48" s="12">
        <v>1</v>
      </c>
      <c r="H48" s="12" t="s">
        <v>100</v>
      </c>
      <c r="I48" s="47">
        <v>511</v>
      </c>
      <c r="J48" s="12" t="s">
        <v>98</v>
      </c>
      <c r="K48" s="48">
        <v>2169</v>
      </c>
      <c r="L48" s="48">
        <f t="shared" si="0"/>
        <v>1132077.8825999999</v>
      </c>
      <c r="M48" s="48">
        <f t="shared" si="1"/>
        <v>1108359</v>
      </c>
      <c r="N48" s="48">
        <f t="shared" si="2"/>
        <v>23718.882600000001</v>
      </c>
      <c r="O48" s="12">
        <v>0</v>
      </c>
    </row>
    <row r="49" spans="1:15" s="40" customFormat="1" ht="13.8" x14ac:dyDescent="0.25">
      <c r="A49" s="41">
        <v>3361</v>
      </c>
      <c r="B49" s="41">
        <v>33349</v>
      </c>
      <c r="C49" s="12">
        <v>34</v>
      </c>
      <c r="D49" s="49">
        <v>2027</v>
      </c>
      <c r="E49" s="12" t="s">
        <v>33</v>
      </c>
      <c r="F49" s="46" t="s">
        <v>57</v>
      </c>
      <c r="G49" s="12">
        <v>1</v>
      </c>
      <c r="H49" s="12" t="s">
        <v>101</v>
      </c>
      <c r="I49" s="47">
        <v>276</v>
      </c>
      <c r="J49" s="12" t="s">
        <v>98</v>
      </c>
      <c r="K49" s="48">
        <v>5840</v>
      </c>
      <c r="L49" s="48">
        <f t="shared" si="0"/>
        <v>1646333.3759999999</v>
      </c>
      <c r="M49" s="48">
        <f t="shared" si="1"/>
        <v>1611840</v>
      </c>
      <c r="N49" s="48">
        <f t="shared" si="2"/>
        <v>34493.376000000004</v>
      </c>
      <c r="O49" s="12">
        <v>0</v>
      </c>
    </row>
    <row r="50" spans="1:15" s="40" customFormat="1" ht="13.8" x14ac:dyDescent="0.25">
      <c r="A50" s="41">
        <v>5531</v>
      </c>
      <c r="B50" s="12">
        <v>54376</v>
      </c>
      <c r="C50" s="12">
        <v>35</v>
      </c>
      <c r="D50" s="12">
        <v>2027</v>
      </c>
      <c r="E50" s="12" t="s">
        <v>33</v>
      </c>
      <c r="F50" s="46" t="s">
        <v>58</v>
      </c>
      <c r="G50" s="12">
        <v>1</v>
      </c>
      <c r="H50" s="12" t="s">
        <v>99</v>
      </c>
      <c r="I50" s="47">
        <v>36</v>
      </c>
      <c r="J50" s="12" t="s">
        <v>98</v>
      </c>
      <c r="K50" s="48">
        <v>4790</v>
      </c>
      <c r="L50" s="48">
        <f t="shared" si="0"/>
        <v>176130.21600000001</v>
      </c>
      <c r="M50" s="48">
        <f t="shared" si="1"/>
        <v>172440</v>
      </c>
      <c r="N50" s="48">
        <f t="shared" si="2"/>
        <v>3690.2160000000003</v>
      </c>
      <c r="O50" s="12">
        <v>0</v>
      </c>
    </row>
    <row r="51" spans="1:15" s="40" customFormat="1" ht="13.8" x14ac:dyDescent="0.25">
      <c r="A51" s="41">
        <v>5531</v>
      </c>
      <c r="B51" s="12">
        <v>54384</v>
      </c>
      <c r="C51" s="12">
        <v>36</v>
      </c>
      <c r="D51" s="12">
        <v>2027</v>
      </c>
      <c r="E51" s="12" t="s">
        <v>33</v>
      </c>
      <c r="F51" s="46" t="s">
        <v>58</v>
      </c>
      <c r="G51" s="12">
        <v>1</v>
      </c>
      <c r="H51" s="12" t="s">
        <v>100</v>
      </c>
      <c r="I51" s="47">
        <v>86</v>
      </c>
      <c r="J51" s="12" t="s">
        <v>98</v>
      </c>
      <c r="K51" s="48">
        <v>2169</v>
      </c>
      <c r="L51" s="48">
        <f t="shared" si="0"/>
        <v>190525.82759999999</v>
      </c>
      <c r="M51" s="48">
        <f t="shared" si="1"/>
        <v>186534</v>
      </c>
      <c r="N51" s="48">
        <f t="shared" si="2"/>
        <v>3991.8276000000005</v>
      </c>
      <c r="O51" s="12">
        <v>0</v>
      </c>
    </row>
    <row r="52" spans="1:15" s="40" customFormat="1" ht="13.8" x14ac:dyDescent="0.25">
      <c r="A52" s="41">
        <v>3512</v>
      </c>
      <c r="B52" s="12">
        <v>34680</v>
      </c>
      <c r="C52" s="12">
        <v>37</v>
      </c>
      <c r="D52" s="12">
        <v>2027</v>
      </c>
      <c r="E52" s="12" t="s">
        <v>33</v>
      </c>
      <c r="F52" s="46" t="s">
        <v>59</v>
      </c>
      <c r="G52" s="12">
        <v>1</v>
      </c>
      <c r="H52" s="12" t="s">
        <v>100</v>
      </c>
      <c r="I52" s="47">
        <v>30</v>
      </c>
      <c r="J52" s="12" t="s">
        <v>98</v>
      </c>
      <c r="K52" s="48">
        <v>2169</v>
      </c>
      <c r="L52" s="48">
        <f t="shared" si="0"/>
        <v>66462.498000000007</v>
      </c>
      <c r="M52" s="48">
        <f t="shared" si="1"/>
        <v>65070</v>
      </c>
      <c r="N52" s="48">
        <f t="shared" si="2"/>
        <v>1392.498</v>
      </c>
      <c r="O52" s="12">
        <v>0</v>
      </c>
    </row>
    <row r="53" spans="1:15" s="40" customFormat="1" ht="13.8" x14ac:dyDescent="0.25">
      <c r="A53" s="41">
        <v>5543</v>
      </c>
      <c r="B53" s="12">
        <v>54505</v>
      </c>
      <c r="C53" s="12">
        <v>38</v>
      </c>
      <c r="D53" s="12">
        <v>2027</v>
      </c>
      <c r="E53" s="12" t="s">
        <v>33</v>
      </c>
      <c r="F53" s="46" t="s">
        <v>60</v>
      </c>
      <c r="G53" s="12">
        <v>1</v>
      </c>
      <c r="H53" s="12" t="s">
        <v>100</v>
      </c>
      <c r="I53" s="47">
        <v>141</v>
      </c>
      <c r="J53" s="12" t="s">
        <v>98</v>
      </c>
      <c r="K53" s="48">
        <v>2169</v>
      </c>
      <c r="L53" s="48">
        <f t="shared" si="0"/>
        <v>312373.74060000002</v>
      </c>
      <c r="M53" s="48">
        <f t="shared" si="1"/>
        <v>305829</v>
      </c>
      <c r="N53" s="48">
        <f t="shared" si="2"/>
        <v>6544.740600000001</v>
      </c>
      <c r="O53" s="12">
        <v>0</v>
      </c>
    </row>
    <row r="54" spans="1:15" s="40" customFormat="1" ht="13.8" x14ac:dyDescent="0.25">
      <c r="A54" s="41">
        <v>5543</v>
      </c>
      <c r="B54" s="41">
        <v>54501</v>
      </c>
      <c r="C54" s="12">
        <v>39</v>
      </c>
      <c r="D54" s="12">
        <v>2027</v>
      </c>
      <c r="E54" s="12" t="s">
        <v>33</v>
      </c>
      <c r="F54" s="46" t="s">
        <v>60</v>
      </c>
      <c r="G54" s="12">
        <v>1</v>
      </c>
      <c r="H54" s="12" t="s">
        <v>102</v>
      </c>
      <c r="I54" s="47">
        <v>395</v>
      </c>
      <c r="J54" s="12" t="s">
        <v>96</v>
      </c>
      <c r="K54" s="48">
        <v>7941</v>
      </c>
      <c r="L54" s="48">
        <f t="shared" si="0"/>
        <v>3203820.273</v>
      </c>
      <c r="M54" s="48">
        <f t="shared" si="1"/>
        <v>3136695</v>
      </c>
      <c r="N54" s="48">
        <f t="shared" si="2"/>
        <v>67125.273000000001</v>
      </c>
      <c r="O54" s="12">
        <v>0</v>
      </c>
    </row>
    <row r="55" spans="1:15" s="40" customFormat="1" ht="27.6" x14ac:dyDescent="0.25">
      <c r="A55" s="23"/>
      <c r="B55" s="23"/>
      <c r="C55" s="23"/>
      <c r="D55" s="50" t="s">
        <v>61</v>
      </c>
      <c r="E55" s="23"/>
      <c r="F55" s="14"/>
      <c r="G55" s="23"/>
      <c r="H55" s="23"/>
      <c r="I55" s="54"/>
      <c r="J55" s="23"/>
      <c r="K55" s="12"/>
      <c r="L55" s="55">
        <f t="shared" si="0"/>
        <v>62029040.823399998</v>
      </c>
      <c r="M55" s="55">
        <f>M16+M17+M18+M19+M20+M21+M22+M23+M24+M25+M26+M27+M28+M29+M30+M31+M32+M33+M34+M35+M36+M37+M38+M39+M40+M41+M42+M43+M44+M45+M46+M47+M48+M49+M50+M51+M52+M53+M54</f>
        <v>60729431</v>
      </c>
      <c r="N55" s="55">
        <f>N16+N17+N18+N19+N20+N21+N22+N23+N24+N25+N26+N27+N28+N29+N30+N31+N32+N33+N34+N35+N36+N37+N38+N39+N40+N41+N42+N43+N44+N45+N46+N47+N48+N49+N50+N51+N52+N53+N54</f>
        <v>1299609.8234000001</v>
      </c>
      <c r="O55" s="23"/>
    </row>
    <row r="56" spans="1:15" s="40" customFormat="1" ht="13.8" x14ac:dyDescent="0.25">
      <c r="A56" s="41">
        <v>7125</v>
      </c>
      <c r="B56" s="41">
        <v>70078</v>
      </c>
      <c r="C56" s="12">
        <v>1</v>
      </c>
      <c r="D56" s="12">
        <v>2028</v>
      </c>
      <c r="E56" s="12" t="s">
        <v>33</v>
      </c>
      <c r="F56" s="46" t="s">
        <v>42</v>
      </c>
      <c r="G56" s="12">
        <v>1</v>
      </c>
      <c r="H56" s="12" t="s">
        <v>102</v>
      </c>
      <c r="I56" s="47">
        <v>504</v>
      </c>
      <c r="J56" s="12" t="s">
        <v>96</v>
      </c>
      <c r="K56" s="48">
        <v>7941</v>
      </c>
      <c r="L56" s="48">
        <f t="shared" si="0"/>
        <v>4087912.4495999999</v>
      </c>
      <c r="M56" s="48">
        <f t="shared" ref="M56:M99" si="3">K56*I56</f>
        <v>4002264</v>
      </c>
      <c r="N56" s="48">
        <f t="shared" ref="N56:N99" si="4">M56*2.14%</f>
        <v>85648.449600000007</v>
      </c>
      <c r="O56" s="12">
        <v>0</v>
      </c>
    </row>
    <row r="57" spans="1:15" s="40" customFormat="1" ht="13.8" x14ac:dyDescent="0.25">
      <c r="A57" s="41">
        <v>7125</v>
      </c>
      <c r="B57" s="12">
        <v>70076</v>
      </c>
      <c r="C57" s="12">
        <v>2</v>
      </c>
      <c r="D57" s="12">
        <v>2028</v>
      </c>
      <c r="E57" s="12" t="s">
        <v>33</v>
      </c>
      <c r="F57" s="46" t="s">
        <v>42</v>
      </c>
      <c r="G57" s="12">
        <v>1</v>
      </c>
      <c r="H57" s="12" t="s">
        <v>104</v>
      </c>
      <c r="I57" s="47">
        <v>440</v>
      </c>
      <c r="J57" s="12" t="s">
        <v>96</v>
      </c>
      <c r="K57" s="48">
        <v>6448</v>
      </c>
      <c r="L57" s="48">
        <f t="shared" si="0"/>
        <v>2897834.3679999998</v>
      </c>
      <c r="M57" s="48">
        <f t="shared" si="3"/>
        <v>2837120</v>
      </c>
      <c r="N57" s="48">
        <f t="shared" si="4"/>
        <v>60714.368000000009</v>
      </c>
      <c r="O57" s="12">
        <v>0</v>
      </c>
    </row>
    <row r="58" spans="1:15" s="40" customFormat="1" ht="13.8" x14ac:dyDescent="0.25">
      <c r="A58" s="41">
        <v>7130</v>
      </c>
      <c r="B58" s="12">
        <v>70139</v>
      </c>
      <c r="C58" s="12">
        <v>3</v>
      </c>
      <c r="D58" s="12">
        <v>2028</v>
      </c>
      <c r="E58" s="12" t="s">
        <v>33</v>
      </c>
      <c r="F58" s="46" t="s">
        <v>62</v>
      </c>
      <c r="G58" s="12">
        <v>1</v>
      </c>
      <c r="H58" s="12" t="s">
        <v>100</v>
      </c>
      <c r="I58" s="47">
        <v>45</v>
      </c>
      <c r="J58" s="12" t="s">
        <v>98</v>
      </c>
      <c r="K58" s="48">
        <v>2169</v>
      </c>
      <c r="L58" s="48">
        <f t="shared" si="0"/>
        <v>99693.747000000003</v>
      </c>
      <c r="M58" s="48">
        <f t="shared" si="3"/>
        <v>97605</v>
      </c>
      <c r="N58" s="48">
        <f t="shared" si="4"/>
        <v>2088.7470000000003</v>
      </c>
      <c r="O58" s="12">
        <v>0</v>
      </c>
    </row>
    <row r="59" spans="1:15" s="40" customFormat="1" ht="13.8" x14ac:dyDescent="0.25">
      <c r="A59" s="41">
        <v>6743</v>
      </c>
      <c r="B59" s="12">
        <v>66728</v>
      </c>
      <c r="C59" s="12">
        <v>4</v>
      </c>
      <c r="D59" s="12">
        <v>2028</v>
      </c>
      <c r="E59" s="12" t="s">
        <v>33</v>
      </c>
      <c r="F59" s="46" t="s">
        <v>63</v>
      </c>
      <c r="G59" s="12">
        <v>1</v>
      </c>
      <c r="H59" s="12" t="s">
        <v>105</v>
      </c>
      <c r="I59" s="47">
        <v>136</v>
      </c>
      <c r="J59" s="12" t="s">
        <v>96</v>
      </c>
      <c r="K59" s="48">
        <v>9355</v>
      </c>
      <c r="L59" s="48">
        <f t="shared" si="0"/>
        <v>1299506.7919999999</v>
      </c>
      <c r="M59" s="48">
        <f t="shared" si="3"/>
        <v>1272280</v>
      </c>
      <c r="N59" s="48">
        <f t="shared" si="4"/>
        <v>27226.792000000001</v>
      </c>
      <c r="O59" s="12">
        <v>0</v>
      </c>
    </row>
    <row r="60" spans="1:15" s="40" customFormat="1" ht="13.8" x14ac:dyDescent="0.25">
      <c r="A60" s="41">
        <v>6746</v>
      </c>
      <c r="B60" s="12">
        <v>66758</v>
      </c>
      <c r="C60" s="12">
        <v>5</v>
      </c>
      <c r="D60" s="12">
        <v>2028</v>
      </c>
      <c r="E60" s="12" t="s">
        <v>33</v>
      </c>
      <c r="F60" s="46" t="s">
        <v>64</v>
      </c>
      <c r="G60" s="12">
        <v>1</v>
      </c>
      <c r="H60" s="12" t="s">
        <v>105</v>
      </c>
      <c r="I60" s="47">
        <v>60</v>
      </c>
      <c r="J60" s="12" t="s">
        <v>96</v>
      </c>
      <c r="K60" s="48">
        <v>9355</v>
      </c>
      <c r="L60" s="48">
        <f t="shared" si="0"/>
        <v>573311.81999999995</v>
      </c>
      <c r="M60" s="48">
        <f t="shared" si="3"/>
        <v>561300</v>
      </c>
      <c r="N60" s="48">
        <f t="shared" si="4"/>
        <v>12011.820000000002</v>
      </c>
      <c r="O60" s="12">
        <v>0</v>
      </c>
    </row>
    <row r="61" spans="1:15" s="40" customFormat="1" ht="13.8" x14ac:dyDescent="0.25">
      <c r="A61" s="41">
        <v>8565</v>
      </c>
      <c r="B61" s="41">
        <v>82052</v>
      </c>
      <c r="C61" s="12">
        <v>6</v>
      </c>
      <c r="D61" s="12">
        <v>2028</v>
      </c>
      <c r="E61" s="12" t="s">
        <v>33</v>
      </c>
      <c r="F61" s="53" t="s">
        <v>65</v>
      </c>
      <c r="G61" s="12">
        <v>1</v>
      </c>
      <c r="H61" s="12" t="s">
        <v>95</v>
      </c>
      <c r="I61" s="47">
        <v>450</v>
      </c>
      <c r="J61" s="12" t="s">
        <v>96</v>
      </c>
      <c r="K61" s="48">
        <v>9314</v>
      </c>
      <c r="L61" s="48">
        <f t="shared" si="0"/>
        <v>4280993.82</v>
      </c>
      <c r="M61" s="48">
        <f t="shared" si="3"/>
        <v>4191300</v>
      </c>
      <c r="N61" s="48">
        <f t="shared" si="4"/>
        <v>89693.82</v>
      </c>
      <c r="O61" s="12">
        <v>0</v>
      </c>
    </row>
    <row r="62" spans="1:15" s="40" customFormat="1" ht="13.8" x14ac:dyDescent="0.25">
      <c r="A62" s="41">
        <v>3825</v>
      </c>
      <c r="B62" s="12">
        <v>37243</v>
      </c>
      <c r="C62" s="12">
        <v>7</v>
      </c>
      <c r="D62" s="12">
        <v>2028</v>
      </c>
      <c r="E62" s="12" t="s">
        <v>33</v>
      </c>
      <c r="F62" s="53" t="s">
        <v>66</v>
      </c>
      <c r="G62" s="12">
        <v>1</v>
      </c>
      <c r="H62" s="12" t="s">
        <v>105</v>
      </c>
      <c r="I62" s="47">
        <v>35</v>
      </c>
      <c r="J62" s="12" t="s">
        <v>96</v>
      </c>
      <c r="K62" s="48">
        <v>9355</v>
      </c>
      <c r="L62" s="48">
        <f t="shared" si="0"/>
        <v>334431.89500000002</v>
      </c>
      <c r="M62" s="48">
        <f t="shared" si="3"/>
        <v>327425</v>
      </c>
      <c r="N62" s="48">
        <f t="shared" si="4"/>
        <v>7006.8950000000004</v>
      </c>
      <c r="O62" s="12">
        <v>0</v>
      </c>
    </row>
    <row r="63" spans="1:15" s="40" customFormat="1" ht="13.8" x14ac:dyDescent="0.25">
      <c r="A63" s="41">
        <v>1455</v>
      </c>
      <c r="B63" s="12">
        <v>14069</v>
      </c>
      <c r="C63" s="12">
        <v>8</v>
      </c>
      <c r="D63" s="12">
        <v>2028</v>
      </c>
      <c r="E63" s="12" t="s">
        <v>33</v>
      </c>
      <c r="F63" s="53" t="s">
        <v>67</v>
      </c>
      <c r="G63" s="49">
        <v>4</v>
      </c>
      <c r="H63" s="12" t="s">
        <v>99</v>
      </c>
      <c r="I63" s="47">
        <v>520</v>
      </c>
      <c r="J63" s="12" t="s">
        <v>98</v>
      </c>
      <c r="K63" s="48">
        <v>4790</v>
      </c>
      <c r="L63" s="48">
        <f t="shared" si="0"/>
        <v>2544103.12</v>
      </c>
      <c r="M63" s="48">
        <f t="shared" si="3"/>
        <v>2490800</v>
      </c>
      <c r="N63" s="48">
        <f t="shared" si="4"/>
        <v>53303.12</v>
      </c>
      <c r="O63" s="12">
        <v>0</v>
      </c>
    </row>
    <row r="64" spans="1:15" s="40" customFormat="1" ht="13.8" x14ac:dyDescent="0.25">
      <c r="A64" s="41">
        <v>1455</v>
      </c>
      <c r="B64" s="41">
        <v>14067</v>
      </c>
      <c r="C64" s="12">
        <v>9</v>
      </c>
      <c r="D64" s="12">
        <v>2028</v>
      </c>
      <c r="E64" s="12" t="s">
        <v>33</v>
      </c>
      <c r="F64" s="53" t="s">
        <v>67</v>
      </c>
      <c r="G64" s="49">
        <v>4</v>
      </c>
      <c r="H64" s="12" t="s">
        <v>106</v>
      </c>
      <c r="I64" s="47">
        <v>275</v>
      </c>
      <c r="J64" s="12" t="s">
        <v>98</v>
      </c>
      <c r="K64" s="48">
        <v>7567</v>
      </c>
      <c r="L64" s="48">
        <f t="shared" si="0"/>
        <v>2125456.7949999999</v>
      </c>
      <c r="M64" s="48">
        <f t="shared" si="3"/>
        <v>2080925</v>
      </c>
      <c r="N64" s="48">
        <f t="shared" si="4"/>
        <v>44531.795000000006</v>
      </c>
      <c r="O64" s="12">
        <v>0</v>
      </c>
    </row>
    <row r="65" spans="1:15" s="40" customFormat="1" ht="13.8" x14ac:dyDescent="0.25">
      <c r="A65" s="41">
        <v>1455</v>
      </c>
      <c r="B65" s="41">
        <v>14068</v>
      </c>
      <c r="C65" s="12">
        <v>10</v>
      </c>
      <c r="D65" s="12">
        <v>2028</v>
      </c>
      <c r="E65" s="12" t="s">
        <v>33</v>
      </c>
      <c r="F65" s="53" t="s">
        <v>67</v>
      </c>
      <c r="G65" s="49">
        <v>4</v>
      </c>
      <c r="H65" s="12" t="s">
        <v>101</v>
      </c>
      <c r="I65" s="47">
        <v>1398</v>
      </c>
      <c r="J65" s="12" t="s">
        <v>98</v>
      </c>
      <c r="K65" s="48">
        <v>5840</v>
      </c>
      <c r="L65" s="48">
        <f t="shared" si="0"/>
        <v>8339036.4479999999</v>
      </c>
      <c r="M65" s="48">
        <f t="shared" si="3"/>
        <v>8164320</v>
      </c>
      <c r="N65" s="48">
        <f t="shared" si="4"/>
        <v>174716.44800000003</v>
      </c>
      <c r="O65" s="12">
        <v>0</v>
      </c>
    </row>
    <row r="66" spans="1:15" s="40" customFormat="1" ht="13.8" x14ac:dyDescent="0.25">
      <c r="A66" s="41">
        <v>1455</v>
      </c>
      <c r="B66" s="12">
        <v>14065</v>
      </c>
      <c r="C66" s="12">
        <v>11</v>
      </c>
      <c r="D66" s="12">
        <v>2028</v>
      </c>
      <c r="E66" s="12" t="s">
        <v>33</v>
      </c>
      <c r="F66" s="53" t="s">
        <v>67</v>
      </c>
      <c r="G66" s="49">
        <v>4</v>
      </c>
      <c r="H66" s="12" t="s">
        <v>100</v>
      </c>
      <c r="I66" s="47">
        <v>150</v>
      </c>
      <c r="J66" s="12" t="s">
        <v>98</v>
      </c>
      <c r="K66" s="48">
        <v>2169</v>
      </c>
      <c r="L66" s="48">
        <f t="shared" si="0"/>
        <v>332312.49</v>
      </c>
      <c r="M66" s="48">
        <f t="shared" si="3"/>
        <v>325350</v>
      </c>
      <c r="N66" s="48">
        <f t="shared" si="4"/>
        <v>6962.4900000000007</v>
      </c>
      <c r="O66" s="12">
        <v>0</v>
      </c>
    </row>
    <row r="67" spans="1:15" s="40" customFormat="1" ht="13.8" x14ac:dyDescent="0.25">
      <c r="A67" s="41">
        <v>3474</v>
      </c>
      <c r="B67" s="12">
        <v>34414</v>
      </c>
      <c r="C67" s="12">
        <v>12</v>
      </c>
      <c r="D67" s="12">
        <v>2028</v>
      </c>
      <c r="E67" s="12" t="s">
        <v>33</v>
      </c>
      <c r="F67" s="53" t="s">
        <v>68</v>
      </c>
      <c r="G67" s="12">
        <v>1</v>
      </c>
      <c r="H67" s="12" t="s">
        <v>105</v>
      </c>
      <c r="I67" s="47">
        <v>44</v>
      </c>
      <c r="J67" s="12" t="s">
        <v>96</v>
      </c>
      <c r="K67" s="48">
        <v>9355</v>
      </c>
      <c r="L67" s="48">
        <f t="shared" si="0"/>
        <v>420428.66800000001</v>
      </c>
      <c r="M67" s="48">
        <f t="shared" si="3"/>
        <v>411620</v>
      </c>
      <c r="N67" s="48">
        <f t="shared" si="4"/>
        <v>8808.6680000000015</v>
      </c>
      <c r="O67" s="12">
        <v>0</v>
      </c>
    </row>
    <row r="68" spans="1:15" s="40" customFormat="1" ht="13.8" x14ac:dyDescent="0.25">
      <c r="A68" s="41">
        <v>3474</v>
      </c>
      <c r="B68" s="41">
        <v>34411</v>
      </c>
      <c r="C68" s="12">
        <v>13</v>
      </c>
      <c r="D68" s="12">
        <v>2028</v>
      </c>
      <c r="E68" s="12" t="s">
        <v>33</v>
      </c>
      <c r="F68" s="53" t="s">
        <v>68</v>
      </c>
      <c r="G68" s="12">
        <v>1</v>
      </c>
      <c r="H68" s="12" t="s">
        <v>95</v>
      </c>
      <c r="I68" s="47">
        <v>296</v>
      </c>
      <c r="J68" s="12" t="s">
        <v>96</v>
      </c>
      <c r="K68" s="48">
        <v>9314</v>
      </c>
      <c r="L68" s="48">
        <f t="shared" si="0"/>
        <v>2815942.6016000002</v>
      </c>
      <c r="M68" s="48">
        <f t="shared" si="3"/>
        <v>2756944</v>
      </c>
      <c r="N68" s="48">
        <f t="shared" si="4"/>
        <v>58998.601600000009</v>
      </c>
      <c r="O68" s="12">
        <v>0</v>
      </c>
    </row>
    <row r="69" spans="1:15" s="40" customFormat="1" ht="13.8" x14ac:dyDescent="0.25">
      <c r="A69" s="41">
        <v>3385</v>
      </c>
      <c r="B69" s="41">
        <v>33593</v>
      </c>
      <c r="C69" s="12">
        <v>14</v>
      </c>
      <c r="D69" s="12">
        <v>2028</v>
      </c>
      <c r="E69" s="12" t="s">
        <v>33</v>
      </c>
      <c r="F69" s="53" t="s">
        <v>45</v>
      </c>
      <c r="G69" s="12">
        <v>1</v>
      </c>
      <c r="H69" s="12" t="s">
        <v>97</v>
      </c>
      <c r="I69" s="47">
        <v>150</v>
      </c>
      <c r="J69" s="12" t="s">
        <v>98</v>
      </c>
      <c r="K69" s="48">
        <v>5320</v>
      </c>
      <c r="L69" s="48">
        <f t="shared" si="0"/>
        <v>815077.2</v>
      </c>
      <c r="M69" s="48">
        <f t="shared" si="3"/>
        <v>798000</v>
      </c>
      <c r="N69" s="48">
        <f t="shared" si="4"/>
        <v>17077.2</v>
      </c>
      <c r="O69" s="12">
        <v>0</v>
      </c>
    </row>
    <row r="70" spans="1:15" s="40" customFormat="1" ht="13.8" x14ac:dyDescent="0.25">
      <c r="A70" s="41">
        <v>1830</v>
      </c>
      <c r="B70" s="41">
        <v>18042</v>
      </c>
      <c r="C70" s="12">
        <v>15</v>
      </c>
      <c r="D70" s="12">
        <v>2028</v>
      </c>
      <c r="E70" s="12" t="s">
        <v>33</v>
      </c>
      <c r="F70" s="53" t="s">
        <v>69</v>
      </c>
      <c r="G70" s="12">
        <v>1</v>
      </c>
      <c r="H70" s="12" t="s">
        <v>106</v>
      </c>
      <c r="I70" s="47">
        <v>38</v>
      </c>
      <c r="J70" s="12" t="s">
        <v>98</v>
      </c>
      <c r="K70" s="48">
        <v>7567</v>
      </c>
      <c r="L70" s="48">
        <f t="shared" si="0"/>
        <v>293699.48440000002</v>
      </c>
      <c r="M70" s="48">
        <f t="shared" si="3"/>
        <v>287546</v>
      </c>
      <c r="N70" s="48">
        <f t="shared" si="4"/>
        <v>6153.4844000000003</v>
      </c>
      <c r="O70" s="12">
        <v>0</v>
      </c>
    </row>
    <row r="71" spans="1:15" s="40" customFormat="1" ht="13.8" x14ac:dyDescent="0.25">
      <c r="A71" s="41">
        <v>1830</v>
      </c>
      <c r="B71" s="41">
        <v>18048</v>
      </c>
      <c r="C71" s="12">
        <v>16</v>
      </c>
      <c r="D71" s="12">
        <v>2028</v>
      </c>
      <c r="E71" s="12" t="s">
        <v>33</v>
      </c>
      <c r="F71" s="53" t="s">
        <v>69</v>
      </c>
      <c r="G71" s="12">
        <v>1</v>
      </c>
      <c r="H71" s="12" t="s">
        <v>97</v>
      </c>
      <c r="I71" s="47">
        <v>36</v>
      </c>
      <c r="J71" s="12" t="s">
        <v>98</v>
      </c>
      <c r="K71" s="48">
        <v>5320</v>
      </c>
      <c r="L71" s="48">
        <f t="shared" si="0"/>
        <v>195618.52799999999</v>
      </c>
      <c r="M71" s="48">
        <f t="shared" si="3"/>
        <v>191520</v>
      </c>
      <c r="N71" s="48">
        <f t="shared" si="4"/>
        <v>4098.5280000000002</v>
      </c>
      <c r="O71" s="12">
        <v>0</v>
      </c>
    </row>
    <row r="72" spans="1:15" s="40" customFormat="1" ht="13.8" x14ac:dyDescent="0.25">
      <c r="A72" s="41">
        <v>3623</v>
      </c>
      <c r="B72" s="41">
        <v>35628</v>
      </c>
      <c r="C72" s="12">
        <v>17</v>
      </c>
      <c r="D72" s="12">
        <v>2028</v>
      </c>
      <c r="E72" s="12" t="s">
        <v>33</v>
      </c>
      <c r="F72" s="53" t="s">
        <v>70</v>
      </c>
      <c r="G72" s="12">
        <v>1</v>
      </c>
      <c r="H72" s="12" t="s">
        <v>102</v>
      </c>
      <c r="I72" s="47">
        <v>250</v>
      </c>
      <c r="J72" s="12" t="s">
        <v>96</v>
      </c>
      <c r="K72" s="48">
        <v>7941</v>
      </c>
      <c r="L72" s="48">
        <f t="shared" si="0"/>
        <v>2027734.35</v>
      </c>
      <c r="M72" s="48">
        <f t="shared" si="3"/>
        <v>1985250</v>
      </c>
      <c r="N72" s="48">
        <f t="shared" si="4"/>
        <v>42484.350000000006</v>
      </c>
      <c r="O72" s="12">
        <v>0</v>
      </c>
    </row>
    <row r="73" spans="1:15" s="40" customFormat="1" ht="13.8" x14ac:dyDescent="0.25">
      <c r="A73" s="41">
        <v>3623</v>
      </c>
      <c r="B73" s="12">
        <v>35632</v>
      </c>
      <c r="C73" s="12">
        <v>18</v>
      </c>
      <c r="D73" s="12">
        <v>2028</v>
      </c>
      <c r="E73" s="12" t="s">
        <v>33</v>
      </c>
      <c r="F73" s="53" t="s">
        <v>70</v>
      </c>
      <c r="G73" s="12">
        <v>1</v>
      </c>
      <c r="H73" s="12" t="s">
        <v>99</v>
      </c>
      <c r="I73" s="47">
        <v>34</v>
      </c>
      <c r="J73" s="12" t="s">
        <v>98</v>
      </c>
      <c r="K73" s="48">
        <v>4790</v>
      </c>
      <c r="L73" s="48">
        <f t="shared" si="0"/>
        <v>166345.204</v>
      </c>
      <c r="M73" s="48">
        <f t="shared" si="3"/>
        <v>162860</v>
      </c>
      <c r="N73" s="48">
        <f t="shared" si="4"/>
        <v>3485.2040000000002</v>
      </c>
      <c r="O73" s="12">
        <v>0</v>
      </c>
    </row>
    <row r="74" spans="1:15" s="40" customFormat="1" ht="13.8" x14ac:dyDescent="0.25">
      <c r="A74" s="41">
        <v>3623</v>
      </c>
      <c r="B74" s="12">
        <v>35631</v>
      </c>
      <c r="C74" s="12">
        <v>19</v>
      </c>
      <c r="D74" s="12">
        <v>2028</v>
      </c>
      <c r="E74" s="12" t="s">
        <v>33</v>
      </c>
      <c r="F74" s="53" t="s">
        <v>70</v>
      </c>
      <c r="G74" s="12">
        <v>1</v>
      </c>
      <c r="H74" s="12" t="s">
        <v>100</v>
      </c>
      <c r="I74" s="47">
        <v>30</v>
      </c>
      <c r="J74" s="12" t="s">
        <v>98</v>
      </c>
      <c r="K74" s="48">
        <v>2169</v>
      </c>
      <c r="L74" s="48">
        <f t="shared" ref="L74:L99" si="5">M74+N74</f>
        <v>66462.498000000007</v>
      </c>
      <c r="M74" s="48">
        <f t="shared" si="3"/>
        <v>65070</v>
      </c>
      <c r="N74" s="48">
        <f t="shared" si="4"/>
        <v>1392.498</v>
      </c>
      <c r="O74" s="12">
        <v>0</v>
      </c>
    </row>
    <row r="75" spans="1:15" s="40" customFormat="1" ht="13.8" x14ac:dyDescent="0.25">
      <c r="A75" s="41">
        <v>13233</v>
      </c>
      <c r="B75" s="41">
        <v>94064</v>
      </c>
      <c r="C75" s="12">
        <v>20</v>
      </c>
      <c r="D75" s="12">
        <v>2028</v>
      </c>
      <c r="E75" s="12" t="s">
        <v>33</v>
      </c>
      <c r="F75" s="53" t="s">
        <v>47</v>
      </c>
      <c r="G75" s="12">
        <v>1</v>
      </c>
      <c r="H75" s="12" t="s">
        <v>102</v>
      </c>
      <c r="I75" s="47">
        <v>200</v>
      </c>
      <c r="J75" s="12" t="s">
        <v>96</v>
      </c>
      <c r="K75" s="48">
        <v>7941</v>
      </c>
      <c r="L75" s="48">
        <f t="shared" si="5"/>
        <v>1622187.48</v>
      </c>
      <c r="M75" s="48">
        <f t="shared" si="3"/>
        <v>1588200</v>
      </c>
      <c r="N75" s="48">
        <f t="shared" si="4"/>
        <v>33987.480000000003</v>
      </c>
      <c r="O75" s="12">
        <v>0</v>
      </c>
    </row>
    <row r="76" spans="1:15" s="40" customFormat="1" ht="13.8" x14ac:dyDescent="0.25">
      <c r="A76" s="41">
        <v>2939</v>
      </c>
      <c r="B76" s="41">
        <v>29305</v>
      </c>
      <c r="C76" s="12">
        <v>21</v>
      </c>
      <c r="D76" s="12">
        <v>2028</v>
      </c>
      <c r="E76" s="12" t="s">
        <v>33</v>
      </c>
      <c r="F76" s="53" t="s">
        <v>49</v>
      </c>
      <c r="G76" s="12">
        <v>1</v>
      </c>
      <c r="H76" s="12" t="s">
        <v>101</v>
      </c>
      <c r="I76" s="47">
        <v>136</v>
      </c>
      <c r="J76" s="12" t="s">
        <v>98</v>
      </c>
      <c r="K76" s="48">
        <v>5840</v>
      </c>
      <c r="L76" s="48">
        <f t="shared" si="5"/>
        <v>811236.73600000003</v>
      </c>
      <c r="M76" s="48">
        <f t="shared" si="3"/>
        <v>794240</v>
      </c>
      <c r="N76" s="48">
        <f t="shared" si="4"/>
        <v>16996.736000000001</v>
      </c>
      <c r="O76" s="12">
        <v>0</v>
      </c>
    </row>
    <row r="77" spans="1:15" s="40" customFormat="1" ht="13.8" x14ac:dyDescent="0.25">
      <c r="A77" s="41">
        <v>3173</v>
      </c>
      <c r="B77" s="41">
        <v>31902</v>
      </c>
      <c r="C77" s="12">
        <v>22</v>
      </c>
      <c r="D77" s="12">
        <v>2028</v>
      </c>
      <c r="E77" s="12" t="s">
        <v>33</v>
      </c>
      <c r="F77" s="53" t="s">
        <v>38</v>
      </c>
      <c r="G77" s="49">
        <v>3</v>
      </c>
      <c r="H77" s="12" t="s">
        <v>106</v>
      </c>
      <c r="I77" s="47">
        <v>132</v>
      </c>
      <c r="J77" s="12" t="s">
        <v>98</v>
      </c>
      <c r="K77" s="48">
        <v>7567</v>
      </c>
      <c r="L77" s="48">
        <f t="shared" si="5"/>
        <v>1020219.2616</v>
      </c>
      <c r="M77" s="48">
        <f t="shared" si="3"/>
        <v>998844</v>
      </c>
      <c r="N77" s="48">
        <f t="shared" si="4"/>
        <v>21375.261600000002</v>
      </c>
      <c r="O77" s="12">
        <v>0</v>
      </c>
    </row>
    <row r="78" spans="1:15" s="40" customFormat="1" ht="13.8" x14ac:dyDescent="0.25">
      <c r="A78" s="41">
        <v>3173</v>
      </c>
      <c r="B78" s="41">
        <v>31903</v>
      </c>
      <c r="C78" s="12">
        <v>23</v>
      </c>
      <c r="D78" s="12">
        <v>2028</v>
      </c>
      <c r="E78" s="12" t="s">
        <v>33</v>
      </c>
      <c r="F78" s="46" t="s">
        <v>38</v>
      </c>
      <c r="G78" s="49">
        <v>3</v>
      </c>
      <c r="H78" s="12" t="s">
        <v>101</v>
      </c>
      <c r="I78" s="47">
        <v>283</v>
      </c>
      <c r="J78" s="12" t="s">
        <v>98</v>
      </c>
      <c r="K78" s="48">
        <v>5840</v>
      </c>
      <c r="L78" s="48">
        <f t="shared" si="5"/>
        <v>1688088.2080000001</v>
      </c>
      <c r="M78" s="48">
        <f t="shared" si="3"/>
        <v>1652720</v>
      </c>
      <c r="N78" s="48">
        <f t="shared" si="4"/>
        <v>35368.208000000006</v>
      </c>
      <c r="O78" s="12">
        <v>0</v>
      </c>
    </row>
    <row r="79" spans="1:15" s="40" customFormat="1" ht="13.8" x14ac:dyDescent="0.25">
      <c r="A79" s="41">
        <v>3173</v>
      </c>
      <c r="B79" s="12">
        <v>31905</v>
      </c>
      <c r="C79" s="12">
        <v>24</v>
      </c>
      <c r="D79" s="12">
        <v>2028</v>
      </c>
      <c r="E79" s="12" t="s">
        <v>33</v>
      </c>
      <c r="F79" s="46" t="s">
        <v>38</v>
      </c>
      <c r="G79" s="49">
        <v>3</v>
      </c>
      <c r="H79" s="12" t="s">
        <v>100</v>
      </c>
      <c r="I79" s="47">
        <v>283</v>
      </c>
      <c r="J79" s="12" t="s">
        <v>98</v>
      </c>
      <c r="K79" s="48">
        <v>2169</v>
      </c>
      <c r="L79" s="48">
        <f t="shared" si="5"/>
        <v>626962.89780000004</v>
      </c>
      <c r="M79" s="48">
        <f t="shared" si="3"/>
        <v>613827</v>
      </c>
      <c r="N79" s="48">
        <f t="shared" si="4"/>
        <v>13135.897800000001</v>
      </c>
      <c r="O79" s="12">
        <v>0</v>
      </c>
    </row>
    <row r="80" spans="1:15" s="40" customFormat="1" ht="13.8" x14ac:dyDescent="0.25">
      <c r="A80" s="41">
        <v>3173</v>
      </c>
      <c r="B80" s="41">
        <v>31906</v>
      </c>
      <c r="C80" s="12">
        <v>25</v>
      </c>
      <c r="D80" s="12">
        <v>2028</v>
      </c>
      <c r="E80" s="12" t="s">
        <v>33</v>
      </c>
      <c r="F80" s="46" t="s">
        <v>38</v>
      </c>
      <c r="G80" s="49">
        <v>3</v>
      </c>
      <c r="H80" s="12" t="s">
        <v>95</v>
      </c>
      <c r="I80" s="47">
        <v>603</v>
      </c>
      <c r="J80" s="12" t="s">
        <v>96</v>
      </c>
      <c r="K80" s="48">
        <v>6872</v>
      </c>
      <c r="L80" s="48">
        <f t="shared" si="5"/>
        <v>4232493.6623999998</v>
      </c>
      <c r="M80" s="48">
        <f t="shared" si="3"/>
        <v>4143816</v>
      </c>
      <c r="N80" s="48">
        <f t="shared" si="4"/>
        <v>88677.662400000016</v>
      </c>
      <c r="O80" s="12">
        <v>0</v>
      </c>
    </row>
    <row r="81" spans="1:15" s="40" customFormat="1" ht="13.8" x14ac:dyDescent="0.25">
      <c r="A81" s="41">
        <v>3431</v>
      </c>
      <c r="B81" s="12">
        <v>34072</v>
      </c>
      <c r="C81" s="12">
        <v>26</v>
      </c>
      <c r="D81" s="12">
        <v>2028</v>
      </c>
      <c r="E81" s="12" t="s">
        <v>33</v>
      </c>
      <c r="F81" s="46" t="s">
        <v>50</v>
      </c>
      <c r="G81" s="12">
        <v>1</v>
      </c>
      <c r="H81" s="12" t="s">
        <v>99</v>
      </c>
      <c r="I81" s="47">
        <v>180</v>
      </c>
      <c r="J81" s="12" t="s">
        <v>98</v>
      </c>
      <c r="K81" s="48">
        <v>4790</v>
      </c>
      <c r="L81" s="48">
        <f t="shared" si="5"/>
        <v>880651.08</v>
      </c>
      <c r="M81" s="48">
        <f t="shared" si="3"/>
        <v>862200</v>
      </c>
      <c r="N81" s="48">
        <f t="shared" si="4"/>
        <v>18451.080000000002</v>
      </c>
      <c r="O81" s="12">
        <v>0</v>
      </c>
    </row>
    <row r="82" spans="1:15" s="40" customFormat="1" ht="13.8" x14ac:dyDescent="0.25">
      <c r="A82" s="41">
        <v>3431</v>
      </c>
      <c r="B82" s="12">
        <v>34073</v>
      </c>
      <c r="C82" s="12">
        <v>27</v>
      </c>
      <c r="D82" s="12">
        <v>2028</v>
      </c>
      <c r="E82" s="12" t="s">
        <v>33</v>
      </c>
      <c r="F82" s="46" t="s">
        <v>50</v>
      </c>
      <c r="G82" s="12">
        <v>1</v>
      </c>
      <c r="H82" s="12" t="s">
        <v>100</v>
      </c>
      <c r="I82" s="47">
        <v>100</v>
      </c>
      <c r="J82" s="12" t="s">
        <v>98</v>
      </c>
      <c r="K82" s="48">
        <v>2169</v>
      </c>
      <c r="L82" s="48">
        <f t="shared" si="5"/>
        <v>221541.66</v>
      </c>
      <c r="M82" s="48">
        <f t="shared" si="3"/>
        <v>216900</v>
      </c>
      <c r="N82" s="48">
        <f t="shared" si="4"/>
        <v>4641.6600000000008</v>
      </c>
      <c r="O82" s="12">
        <v>0</v>
      </c>
    </row>
    <row r="83" spans="1:15" s="40" customFormat="1" ht="13.8" x14ac:dyDescent="0.25">
      <c r="A83" s="41">
        <v>3376</v>
      </c>
      <c r="B83" s="41">
        <v>33486</v>
      </c>
      <c r="C83" s="12">
        <v>28</v>
      </c>
      <c r="D83" s="12">
        <v>2028</v>
      </c>
      <c r="E83" s="12" t="s">
        <v>33</v>
      </c>
      <c r="F83" s="46" t="s">
        <v>51</v>
      </c>
      <c r="G83" s="12">
        <v>1</v>
      </c>
      <c r="H83" s="12" t="s">
        <v>101</v>
      </c>
      <c r="I83" s="47">
        <v>485</v>
      </c>
      <c r="J83" s="12" t="s">
        <v>98</v>
      </c>
      <c r="K83" s="48">
        <v>5840</v>
      </c>
      <c r="L83" s="48">
        <f t="shared" si="5"/>
        <v>2893013.36</v>
      </c>
      <c r="M83" s="48">
        <f t="shared" si="3"/>
        <v>2832400</v>
      </c>
      <c r="N83" s="48">
        <f t="shared" si="4"/>
        <v>60613.360000000008</v>
      </c>
      <c r="O83" s="12">
        <v>0</v>
      </c>
    </row>
    <row r="84" spans="1:15" s="40" customFormat="1" ht="13.8" x14ac:dyDescent="0.25">
      <c r="A84" s="41">
        <v>3376</v>
      </c>
      <c r="B84" s="12">
        <v>33487</v>
      </c>
      <c r="C84" s="12">
        <v>29</v>
      </c>
      <c r="D84" s="12">
        <v>2028</v>
      </c>
      <c r="E84" s="12" t="s">
        <v>33</v>
      </c>
      <c r="F84" s="46" t="s">
        <v>51</v>
      </c>
      <c r="G84" s="12">
        <v>1</v>
      </c>
      <c r="H84" s="12" t="s">
        <v>99</v>
      </c>
      <c r="I84" s="47">
        <v>180</v>
      </c>
      <c r="J84" s="12" t="s">
        <v>98</v>
      </c>
      <c r="K84" s="48">
        <v>4790</v>
      </c>
      <c r="L84" s="48">
        <f t="shared" si="5"/>
        <v>880651.08</v>
      </c>
      <c r="M84" s="48">
        <f t="shared" si="3"/>
        <v>862200</v>
      </c>
      <c r="N84" s="48">
        <f t="shared" si="4"/>
        <v>18451.080000000002</v>
      </c>
      <c r="O84" s="12">
        <v>0</v>
      </c>
    </row>
    <row r="85" spans="1:15" s="40" customFormat="1" ht="13.8" x14ac:dyDescent="0.25">
      <c r="A85" s="41">
        <v>2912</v>
      </c>
      <c r="B85" s="12">
        <v>29101</v>
      </c>
      <c r="C85" s="12">
        <v>30</v>
      </c>
      <c r="D85" s="12">
        <v>2028</v>
      </c>
      <c r="E85" s="12" t="s">
        <v>33</v>
      </c>
      <c r="F85" s="42" t="s">
        <v>34</v>
      </c>
      <c r="G85" s="12">
        <v>1</v>
      </c>
      <c r="H85" s="12" t="s">
        <v>100</v>
      </c>
      <c r="I85" s="47">
        <v>160</v>
      </c>
      <c r="J85" s="12" t="s">
        <v>98</v>
      </c>
      <c r="K85" s="48">
        <v>2169</v>
      </c>
      <c r="L85" s="48">
        <f t="shared" si="5"/>
        <v>354466.65600000002</v>
      </c>
      <c r="M85" s="48">
        <f t="shared" si="3"/>
        <v>347040</v>
      </c>
      <c r="N85" s="48">
        <f t="shared" si="4"/>
        <v>7426.6560000000009</v>
      </c>
      <c r="O85" s="12">
        <v>0</v>
      </c>
    </row>
    <row r="86" spans="1:15" s="40" customFormat="1" ht="13.8" x14ac:dyDescent="0.25">
      <c r="A86" s="41">
        <v>2912</v>
      </c>
      <c r="B86" s="12">
        <v>29099</v>
      </c>
      <c r="C86" s="12">
        <v>31</v>
      </c>
      <c r="D86" s="12">
        <v>2028</v>
      </c>
      <c r="E86" s="12" t="s">
        <v>33</v>
      </c>
      <c r="F86" s="42" t="s">
        <v>34</v>
      </c>
      <c r="G86" s="12">
        <v>1</v>
      </c>
      <c r="H86" s="12" t="s">
        <v>106</v>
      </c>
      <c r="I86" s="47">
        <v>86</v>
      </c>
      <c r="J86" s="12" t="s">
        <v>98</v>
      </c>
      <c r="K86" s="48">
        <v>7567</v>
      </c>
      <c r="L86" s="48">
        <f t="shared" si="5"/>
        <v>664688.30680000002</v>
      </c>
      <c r="M86" s="48">
        <f t="shared" si="3"/>
        <v>650762</v>
      </c>
      <c r="N86" s="48">
        <f t="shared" si="4"/>
        <v>13926.306800000002</v>
      </c>
      <c r="O86" s="12">
        <v>0</v>
      </c>
    </row>
    <row r="87" spans="1:15" s="40" customFormat="1" ht="13.8" x14ac:dyDescent="0.25">
      <c r="A87" s="41">
        <v>3486</v>
      </c>
      <c r="B87" s="12">
        <v>34494</v>
      </c>
      <c r="C87" s="12">
        <v>32</v>
      </c>
      <c r="D87" s="12">
        <v>2028</v>
      </c>
      <c r="E87" s="12" t="s">
        <v>33</v>
      </c>
      <c r="F87" s="46" t="s">
        <v>71</v>
      </c>
      <c r="G87" s="12">
        <v>1</v>
      </c>
      <c r="H87" s="12" t="s">
        <v>104</v>
      </c>
      <c r="I87" s="47">
        <v>160</v>
      </c>
      <c r="J87" s="12" t="s">
        <v>96</v>
      </c>
      <c r="K87" s="48">
        <v>6448</v>
      </c>
      <c r="L87" s="48">
        <f t="shared" si="5"/>
        <v>1053757.952</v>
      </c>
      <c r="M87" s="48">
        <f t="shared" si="3"/>
        <v>1031680</v>
      </c>
      <c r="N87" s="48">
        <f t="shared" si="4"/>
        <v>22077.952000000001</v>
      </c>
      <c r="O87" s="12">
        <v>0</v>
      </c>
    </row>
    <row r="88" spans="1:15" s="40" customFormat="1" ht="13.8" x14ac:dyDescent="0.25">
      <c r="A88" s="41">
        <v>3265</v>
      </c>
      <c r="B88" s="12">
        <v>32648</v>
      </c>
      <c r="C88" s="12">
        <v>33</v>
      </c>
      <c r="D88" s="12">
        <v>2028</v>
      </c>
      <c r="E88" s="12" t="s">
        <v>33</v>
      </c>
      <c r="F88" s="46" t="s">
        <v>52</v>
      </c>
      <c r="G88" s="12">
        <v>1</v>
      </c>
      <c r="H88" s="12" t="s">
        <v>99</v>
      </c>
      <c r="I88" s="47">
        <v>112</v>
      </c>
      <c r="J88" s="12" t="s">
        <v>98</v>
      </c>
      <c r="K88" s="48">
        <v>4790</v>
      </c>
      <c r="L88" s="48">
        <f t="shared" si="5"/>
        <v>547960.67200000002</v>
      </c>
      <c r="M88" s="48">
        <f t="shared" si="3"/>
        <v>536480</v>
      </c>
      <c r="N88" s="48">
        <f t="shared" si="4"/>
        <v>11480.672</v>
      </c>
      <c r="O88" s="12">
        <v>0</v>
      </c>
    </row>
    <row r="89" spans="1:15" s="40" customFormat="1" ht="13.8" x14ac:dyDescent="0.25">
      <c r="A89" s="41">
        <v>3218</v>
      </c>
      <c r="B89" s="12">
        <v>32312</v>
      </c>
      <c r="C89" s="12">
        <v>34</v>
      </c>
      <c r="D89" s="12">
        <v>2028</v>
      </c>
      <c r="E89" s="12" t="s">
        <v>33</v>
      </c>
      <c r="F89" s="46" t="s">
        <v>53</v>
      </c>
      <c r="G89" s="12">
        <v>1</v>
      </c>
      <c r="H89" s="12" t="s">
        <v>106</v>
      </c>
      <c r="I89" s="47">
        <v>210</v>
      </c>
      <c r="J89" s="12" t="s">
        <v>98</v>
      </c>
      <c r="K89" s="48">
        <v>7567</v>
      </c>
      <c r="L89" s="48">
        <f t="shared" si="5"/>
        <v>1623076.098</v>
      </c>
      <c r="M89" s="48">
        <f t="shared" si="3"/>
        <v>1589070</v>
      </c>
      <c r="N89" s="48">
        <f t="shared" si="4"/>
        <v>34006.098000000005</v>
      </c>
      <c r="O89" s="12">
        <v>0</v>
      </c>
    </row>
    <row r="90" spans="1:15" s="40" customFormat="1" ht="13.8" x14ac:dyDescent="0.25">
      <c r="A90" s="41">
        <v>3479</v>
      </c>
      <c r="B90" s="12">
        <v>34454</v>
      </c>
      <c r="C90" s="12">
        <v>35</v>
      </c>
      <c r="D90" s="12">
        <v>2028</v>
      </c>
      <c r="E90" s="12" t="s">
        <v>33</v>
      </c>
      <c r="F90" s="46" t="s">
        <v>72</v>
      </c>
      <c r="G90" s="12">
        <v>1</v>
      </c>
      <c r="H90" s="12" t="s">
        <v>105</v>
      </c>
      <c r="I90" s="47">
        <v>26</v>
      </c>
      <c r="J90" s="12" t="s">
        <v>96</v>
      </c>
      <c r="K90" s="48">
        <v>9355</v>
      </c>
      <c r="L90" s="48">
        <f t="shared" si="5"/>
        <v>248435.122</v>
      </c>
      <c r="M90" s="48">
        <f t="shared" si="3"/>
        <v>243230</v>
      </c>
      <c r="N90" s="48">
        <f t="shared" si="4"/>
        <v>5205.1220000000003</v>
      </c>
      <c r="O90" s="12">
        <v>0</v>
      </c>
    </row>
    <row r="91" spans="1:15" s="40" customFormat="1" ht="13.8" x14ac:dyDescent="0.25">
      <c r="A91" s="41">
        <v>3476</v>
      </c>
      <c r="B91" s="12">
        <v>34435</v>
      </c>
      <c r="C91" s="12">
        <v>36</v>
      </c>
      <c r="D91" s="12">
        <v>2028</v>
      </c>
      <c r="E91" s="12" t="s">
        <v>33</v>
      </c>
      <c r="F91" s="46" t="s">
        <v>73</v>
      </c>
      <c r="G91" s="12">
        <v>1</v>
      </c>
      <c r="H91" s="12" t="s">
        <v>105</v>
      </c>
      <c r="I91" s="47">
        <v>34</v>
      </c>
      <c r="J91" s="12" t="s">
        <v>96</v>
      </c>
      <c r="K91" s="48">
        <v>9355</v>
      </c>
      <c r="L91" s="48">
        <f t="shared" si="5"/>
        <v>324876.69799999997</v>
      </c>
      <c r="M91" s="48">
        <f t="shared" si="3"/>
        <v>318070</v>
      </c>
      <c r="N91" s="48">
        <f t="shared" si="4"/>
        <v>6806.6980000000003</v>
      </c>
      <c r="O91" s="12">
        <v>0</v>
      </c>
    </row>
    <row r="92" spans="1:15" s="40" customFormat="1" ht="13.8" x14ac:dyDescent="0.25">
      <c r="A92" s="41">
        <v>2625</v>
      </c>
      <c r="B92" s="12">
        <v>26084</v>
      </c>
      <c r="C92" s="12">
        <v>37</v>
      </c>
      <c r="D92" s="12">
        <v>2028</v>
      </c>
      <c r="E92" s="12" t="s">
        <v>33</v>
      </c>
      <c r="F92" s="46" t="s">
        <v>37</v>
      </c>
      <c r="G92" s="12">
        <v>1</v>
      </c>
      <c r="H92" s="12" t="s">
        <v>102</v>
      </c>
      <c r="I92" s="47">
        <v>504</v>
      </c>
      <c r="J92" s="12" t="s">
        <v>96</v>
      </c>
      <c r="K92" s="48">
        <v>7941</v>
      </c>
      <c r="L92" s="48">
        <f t="shared" si="5"/>
        <v>4087912.4495999999</v>
      </c>
      <c r="M92" s="48">
        <f t="shared" si="3"/>
        <v>4002264</v>
      </c>
      <c r="N92" s="48">
        <f t="shared" si="4"/>
        <v>85648.449600000007</v>
      </c>
      <c r="O92" s="12">
        <v>0</v>
      </c>
    </row>
    <row r="93" spans="1:15" s="40" customFormat="1" ht="13.8" x14ac:dyDescent="0.25">
      <c r="A93" s="41">
        <v>2625</v>
      </c>
      <c r="B93" s="12">
        <v>26087</v>
      </c>
      <c r="C93" s="12">
        <v>38</v>
      </c>
      <c r="D93" s="12">
        <v>2028</v>
      </c>
      <c r="E93" s="12" t="s">
        <v>33</v>
      </c>
      <c r="F93" s="46" t="s">
        <v>37</v>
      </c>
      <c r="G93" s="12">
        <v>1</v>
      </c>
      <c r="H93" s="12" t="s">
        <v>99</v>
      </c>
      <c r="I93" s="47">
        <v>103</v>
      </c>
      <c r="J93" s="12" t="s">
        <v>98</v>
      </c>
      <c r="K93" s="48">
        <v>4790</v>
      </c>
      <c r="L93" s="48">
        <f t="shared" si="5"/>
        <v>503928.11800000002</v>
      </c>
      <c r="M93" s="48">
        <f t="shared" si="3"/>
        <v>493370</v>
      </c>
      <c r="N93" s="48">
        <f t="shared" si="4"/>
        <v>10558.118</v>
      </c>
      <c r="O93" s="12">
        <v>0</v>
      </c>
    </row>
    <row r="94" spans="1:15" s="40" customFormat="1" ht="13.8" x14ac:dyDescent="0.25">
      <c r="A94" s="41">
        <v>3357</v>
      </c>
      <c r="B94" s="12">
        <v>33308</v>
      </c>
      <c r="C94" s="12">
        <v>39</v>
      </c>
      <c r="D94" s="12">
        <v>2028</v>
      </c>
      <c r="E94" s="12" t="s">
        <v>33</v>
      </c>
      <c r="F94" s="46" t="s">
        <v>74</v>
      </c>
      <c r="G94" s="12">
        <v>1</v>
      </c>
      <c r="H94" s="12" t="s">
        <v>95</v>
      </c>
      <c r="I94" s="47">
        <v>600</v>
      </c>
      <c r="J94" s="12" t="s">
        <v>96</v>
      </c>
      <c r="K94" s="48">
        <v>9314</v>
      </c>
      <c r="L94" s="48">
        <f t="shared" si="5"/>
        <v>5707991.7599999998</v>
      </c>
      <c r="M94" s="48">
        <f t="shared" si="3"/>
        <v>5588400</v>
      </c>
      <c r="N94" s="48">
        <f t="shared" si="4"/>
        <v>119591.76000000001</v>
      </c>
      <c r="O94" s="12">
        <v>0</v>
      </c>
    </row>
    <row r="95" spans="1:15" s="40" customFormat="1" ht="13.8" x14ac:dyDescent="0.25">
      <c r="A95" s="41">
        <v>3282</v>
      </c>
      <c r="B95" s="12">
        <v>32755</v>
      </c>
      <c r="C95" s="12">
        <v>40</v>
      </c>
      <c r="D95" s="12">
        <v>2028</v>
      </c>
      <c r="E95" s="12" t="s">
        <v>33</v>
      </c>
      <c r="F95" s="46" t="s">
        <v>75</v>
      </c>
      <c r="G95" s="12">
        <v>4</v>
      </c>
      <c r="H95" s="12" t="s">
        <v>100</v>
      </c>
      <c r="I95" s="47">
        <v>491</v>
      </c>
      <c r="J95" s="12" t="s">
        <v>98</v>
      </c>
      <c r="K95" s="48">
        <v>2169</v>
      </c>
      <c r="L95" s="48">
        <f t="shared" si="5"/>
        <v>1087769.5506</v>
      </c>
      <c r="M95" s="48">
        <f t="shared" si="3"/>
        <v>1064979</v>
      </c>
      <c r="N95" s="48">
        <f t="shared" si="4"/>
        <v>22790.550600000002</v>
      </c>
      <c r="O95" s="12">
        <v>0</v>
      </c>
    </row>
    <row r="96" spans="1:15" s="40" customFormat="1" ht="13.8" x14ac:dyDescent="0.25">
      <c r="A96" s="41">
        <v>3282</v>
      </c>
      <c r="B96" s="12">
        <v>32756</v>
      </c>
      <c r="C96" s="12">
        <v>41</v>
      </c>
      <c r="D96" s="12">
        <v>2028</v>
      </c>
      <c r="E96" s="12" t="s">
        <v>33</v>
      </c>
      <c r="F96" s="46" t="s">
        <v>75</v>
      </c>
      <c r="G96" s="12">
        <v>4</v>
      </c>
      <c r="H96" s="12" t="s">
        <v>102</v>
      </c>
      <c r="I96" s="47">
        <v>1073</v>
      </c>
      <c r="J96" s="12" t="s">
        <v>96</v>
      </c>
      <c r="K96" s="48">
        <v>7941</v>
      </c>
      <c r="L96" s="48">
        <f t="shared" si="5"/>
        <v>8703035.8301999997</v>
      </c>
      <c r="M96" s="48">
        <f t="shared" si="3"/>
        <v>8520693</v>
      </c>
      <c r="N96" s="48">
        <f t="shared" si="4"/>
        <v>182342.83020000003</v>
      </c>
      <c r="O96" s="12">
        <v>0</v>
      </c>
    </row>
    <row r="97" spans="1:15" s="40" customFormat="1" ht="13.8" x14ac:dyDescent="0.25">
      <c r="A97" s="41">
        <v>3282</v>
      </c>
      <c r="B97" s="12">
        <v>32751</v>
      </c>
      <c r="C97" s="12">
        <v>42</v>
      </c>
      <c r="D97" s="12">
        <v>2028</v>
      </c>
      <c r="E97" s="12" t="s">
        <v>33</v>
      </c>
      <c r="F97" s="46" t="s">
        <v>75</v>
      </c>
      <c r="G97" s="12">
        <v>4</v>
      </c>
      <c r="H97" s="12" t="s">
        <v>106</v>
      </c>
      <c r="I97" s="47">
        <v>200</v>
      </c>
      <c r="J97" s="12" t="s">
        <v>98</v>
      </c>
      <c r="K97" s="48">
        <v>7567</v>
      </c>
      <c r="L97" s="48">
        <f t="shared" si="5"/>
        <v>1545786.76</v>
      </c>
      <c r="M97" s="48">
        <f t="shared" si="3"/>
        <v>1513400</v>
      </c>
      <c r="N97" s="48">
        <f t="shared" si="4"/>
        <v>32386.760000000002</v>
      </c>
      <c r="O97" s="12">
        <v>0</v>
      </c>
    </row>
    <row r="98" spans="1:15" s="40" customFormat="1" ht="13.8" x14ac:dyDescent="0.25">
      <c r="A98" s="41">
        <v>3282</v>
      </c>
      <c r="B98" s="12">
        <v>32753</v>
      </c>
      <c r="C98" s="12">
        <v>43</v>
      </c>
      <c r="D98" s="12">
        <v>2028</v>
      </c>
      <c r="E98" s="12" t="s">
        <v>33</v>
      </c>
      <c r="F98" s="46" t="s">
        <v>75</v>
      </c>
      <c r="G98" s="12">
        <v>4</v>
      </c>
      <c r="H98" s="12" t="s">
        <v>101</v>
      </c>
      <c r="I98" s="47">
        <v>480</v>
      </c>
      <c r="J98" s="12" t="s">
        <v>98</v>
      </c>
      <c r="K98" s="48">
        <v>5840</v>
      </c>
      <c r="L98" s="48">
        <f t="shared" si="5"/>
        <v>2863188.48</v>
      </c>
      <c r="M98" s="48">
        <f t="shared" si="3"/>
        <v>2803200</v>
      </c>
      <c r="N98" s="48">
        <f t="shared" si="4"/>
        <v>59988.480000000003</v>
      </c>
      <c r="O98" s="12">
        <v>0</v>
      </c>
    </row>
    <row r="99" spans="1:15" s="40" customFormat="1" ht="13.8" x14ac:dyDescent="0.25">
      <c r="A99" s="41">
        <v>3298</v>
      </c>
      <c r="B99" s="12">
        <v>32854</v>
      </c>
      <c r="C99" s="12">
        <v>44</v>
      </c>
      <c r="D99" s="12">
        <v>2028</v>
      </c>
      <c r="E99" s="12" t="s">
        <v>33</v>
      </c>
      <c r="F99" s="46" t="s">
        <v>54</v>
      </c>
      <c r="G99" s="12">
        <v>1</v>
      </c>
      <c r="H99" s="12" t="s">
        <v>102</v>
      </c>
      <c r="I99" s="47">
        <v>1247</v>
      </c>
      <c r="J99" s="12" t="s">
        <v>96</v>
      </c>
      <c r="K99" s="48">
        <v>7941</v>
      </c>
      <c r="L99" s="48">
        <f t="shared" si="5"/>
        <v>10114338.937799999</v>
      </c>
      <c r="M99" s="48">
        <f t="shared" si="3"/>
        <v>9902427</v>
      </c>
      <c r="N99" s="48">
        <f t="shared" si="4"/>
        <v>211911.93780000001</v>
      </c>
      <c r="O99" s="12">
        <v>0</v>
      </c>
    </row>
    <row r="100" spans="1:15" s="40" customFormat="1" ht="13.8" x14ac:dyDescent="0.25">
      <c r="A100" s="41">
        <v>3298</v>
      </c>
      <c r="B100" s="12">
        <v>32855</v>
      </c>
      <c r="C100" s="12">
        <v>45</v>
      </c>
      <c r="D100" s="12">
        <v>2028</v>
      </c>
      <c r="E100" s="12" t="s">
        <v>33</v>
      </c>
      <c r="F100" s="46" t="s">
        <v>54</v>
      </c>
      <c r="G100" s="12">
        <v>1</v>
      </c>
      <c r="H100" s="12" t="s">
        <v>106</v>
      </c>
      <c r="I100" s="47">
        <v>210</v>
      </c>
      <c r="J100" s="12" t="s">
        <v>98</v>
      </c>
      <c r="K100" s="48">
        <v>7567</v>
      </c>
      <c r="L100" s="48">
        <f t="shared" ref="L100:L113" si="6">M100+N100</f>
        <v>1623076.098</v>
      </c>
      <c r="M100" s="48">
        <f t="shared" ref="M100:M111" si="7">K100*I100</f>
        <v>1589070</v>
      </c>
      <c r="N100" s="48">
        <f t="shared" ref="N100:N113" si="8">M100*2.14%</f>
        <v>34006.098000000005</v>
      </c>
      <c r="O100" s="12">
        <v>0</v>
      </c>
    </row>
    <row r="101" spans="1:15" s="40" customFormat="1" ht="13.8" x14ac:dyDescent="0.25">
      <c r="A101" s="41">
        <v>3324</v>
      </c>
      <c r="B101" s="12">
        <v>33048</v>
      </c>
      <c r="C101" s="12">
        <v>46</v>
      </c>
      <c r="D101" s="12">
        <v>2028</v>
      </c>
      <c r="E101" s="12" t="s">
        <v>33</v>
      </c>
      <c r="F101" s="46" t="s">
        <v>39</v>
      </c>
      <c r="G101" s="49">
        <v>3</v>
      </c>
      <c r="H101" s="12" t="s">
        <v>106</v>
      </c>
      <c r="I101" s="47">
        <v>210</v>
      </c>
      <c r="J101" s="12" t="s">
        <v>98</v>
      </c>
      <c r="K101" s="48">
        <v>7567</v>
      </c>
      <c r="L101" s="48">
        <f t="shared" si="6"/>
        <v>1623076.098</v>
      </c>
      <c r="M101" s="48">
        <f t="shared" si="7"/>
        <v>1589070</v>
      </c>
      <c r="N101" s="48">
        <f t="shared" si="8"/>
        <v>34006.098000000005</v>
      </c>
      <c r="O101" s="12">
        <v>0</v>
      </c>
    </row>
    <row r="102" spans="1:15" s="40" customFormat="1" ht="13.8" x14ac:dyDescent="0.25">
      <c r="A102" s="41">
        <v>3324</v>
      </c>
      <c r="B102" s="12">
        <v>33050</v>
      </c>
      <c r="C102" s="12">
        <v>47</v>
      </c>
      <c r="D102" s="12">
        <v>2028</v>
      </c>
      <c r="E102" s="12" t="s">
        <v>33</v>
      </c>
      <c r="F102" s="46" t="s">
        <v>39</v>
      </c>
      <c r="G102" s="49">
        <v>3</v>
      </c>
      <c r="H102" s="12" t="s">
        <v>100</v>
      </c>
      <c r="I102" s="47">
        <v>228</v>
      </c>
      <c r="J102" s="12" t="s">
        <v>98</v>
      </c>
      <c r="K102" s="48">
        <v>2169</v>
      </c>
      <c r="L102" s="48">
        <f t="shared" si="6"/>
        <v>505114.98479999998</v>
      </c>
      <c r="M102" s="48">
        <f t="shared" si="7"/>
        <v>494532</v>
      </c>
      <c r="N102" s="48">
        <f t="shared" si="8"/>
        <v>10582.984800000002</v>
      </c>
      <c r="O102" s="12">
        <v>0</v>
      </c>
    </row>
    <row r="103" spans="1:15" s="40" customFormat="1" ht="13.8" x14ac:dyDescent="0.25">
      <c r="A103" s="41">
        <v>3324</v>
      </c>
      <c r="B103" s="12">
        <v>33049</v>
      </c>
      <c r="C103" s="12">
        <v>48</v>
      </c>
      <c r="D103" s="12">
        <v>2028</v>
      </c>
      <c r="E103" s="12" t="s">
        <v>33</v>
      </c>
      <c r="F103" s="46" t="s">
        <v>39</v>
      </c>
      <c r="G103" s="49">
        <v>3</v>
      </c>
      <c r="H103" s="12" t="s">
        <v>101</v>
      </c>
      <c r="I103" s="47">
        <v>409</v>
      </c>
      <c r="J103" s="12" t="s">
        <v>98</v>
      </c>
      <c r="K103" s="48">
        <v>5840</v>
      </c>
      <c r="L103" s="48">
        <f t="shared" si="6"/>
        <v>2439675.1839999999</v>
      </c>
      <c r="M103" s="48">
        <f t="shared" si="7"/>
        <v>2388560</v>
      </c>
      <c r="N103" s="48">
        <f t="shared" si="8"/>
        <v>51115.184000000008</v>
      </c>
      <c r="O103" s="12">
        <v>0</v>
      </c>
    </row>
    <row r="104" spans="1:15" s="40" customFormat="1" ht="13.8" x14ac:dyDescent="0.25">
      <c r="A104" s="41">
        <v>3344</v>
      </c>
      <c r="B104" s="12">
        <v>33192</v>
      </c>
      <c r="C104" s="12">
        <v>49</v>
      </c>
      <c r="D104" s="12">
        <v>2028</v>
      </c>
      <c r="E104" s="12" t="s">
        <v>33</v>
      </c>
      <c r="F104" s="46" t="s">
        <v>56</v>
      </c>
      <c r="G104" s="49">
        <v>1</v>
      </c>
      <c r="H104" s="12" t="s">
        <v>101</v>
      </c>
      <c r="I104" s="47">
        <v>480</v>
      </c>
      <c r="J104" s="12" t="s">
        <v>98</v>
      </c>
      <c r="K104" s="48">
        <v>5840</v>
      </c>
      <c r="L104" s="48">
        <f t="shared" si="6"/>
        <v>2863188.48</v>
      </c>
      <c r="M104" s="48">
        <f t="shared" si="7"/>
        <v>2803200</v>
      </c>
      <c r="N104" s="48">
        <f t="shared" si="8"/>
        <v>59988.480000000003</v>
      </c>
      <c r="O104" s="12">
        <v>0</v>
      </c>
    </row>
    <row r="105" spans="1:15" s="40" customFormat="1" ht="13.8" x14ac:dyDescent="0.25">
      <c r="A105" s="41">
        <v>5511</v>
      </c>
      <c r="B105" s="12">
        <v>54165</v>
      </c>
      <c r="C105" s="12">
        <v>50</v>
      </c>
      <c r="D105" s="12">
        <v>2028</v>
      </c>
      <c r="E105" s="12" t="s">
        <v>33</v>
      </c>
      <c r="F105" s="46" t="s">
        <v>40</v>
      </c>
      <c r="G105" s="49">
        <v>3</v>
      </c>
      <c r="H105" s="12" t="s">
        <v>101</v>
      </c>
      <c r="I105" s="47">
        <v>1211</v>
      </c>
      <c r="J105" s="12" t="s">
        <v>98</v>
      </c>
      <c r="K105" s="48">
        <v>5840</v>
      </c>
      <c r="L105" s="48">
        <f t="shared" si="6"/>
        <v>7223585.9359999998</v>
      </c>
      <c r="M105" s="48">
        <f t="shared" si="7"/>
        <v>7072240</v>
      </c>
      <c r="N105" s="48">
        <f t="shared" si="8"/>
        <v>151345.93600000002</v>
      </c>
      <c r="O105" s="12">
        <v>0</v>
      </c>
    </row>
    <row r="106" spans="1:15" s="40" customFormat="1" ht="13.8" x14ac:dyDescent="0.25">
      <c r="A106" s="41">
        <v>5511</v>
      </c>
      <c r="B106" s="12">
        <v>54166</v>
      </c>
      <c r="C106" s="12">
        <v>51</v>
      </c>
      <c r="D106" s="12">
        <v>2028</v>
      </c>
      <c r="E106" s="12" t="s">
        <v>33</v>
      </c>
      <c r="F106" s="46" t="s">
        <v>40</v>
      </c>
      <c r="G106" s="49">
        <v>3</v>
      </c>
      <c r="H106" s="12" t="s">
        <v>99</v>
      </c>
      <c r="I106" s="47">
        <v>282</v>
      </c>
      <c r="J106" s="12" t="s">
        <v>98</v>
      </c>
      <c r="K106" s="48">
        <v>4790</v>
      </c>
      <c r="L106" s="48">
        <f t="shared" si="6"/>
        <v>1379686.692</v>
      </c>
      <c r="M106" s="48">
        <f t="shared" si="7"/>
        <v>1350780</v>
      </c>
      <c r="N106" s="48">
        <f t="shared" si="8"/>
        <v>28906.692000000003</v>
      </c>
      <c r="O106" s="12">
        <v>0</v>
      </c>
    </row>
    <row r="107" spans="1:15" s="40" customFormat="1" ht="13.8" x14ac:dyDescent="0.25">
      <c r="A107" s="41">
        <v>5511</v>
      </c>
      <c r="B107" s="12">
        <v>54168</v>
      </c>
      <c r="C107" s="12">
        <v>52</v>
      </c>
      <c r="D107" s="12">
        <v>2028</v>
      </c>
      <c r="E107" s="12" t="s">
        <v>33</v>
      </c>
      <c r="F107" s="46" t="s">
        <v>40</v>
      </c>
      <c r="G107" s="49">
        <v>3</v>
      </c>
      <c r="H107" s="12" t="s">
        <v>106</v>
      </c>
      <c r="I107" s="47">
        <v>407</v>
      </c>
      <c r="J107" s="12" t="s">
        <v>98</v>
      </c>
      <c r="K107" s="48">
        <v>7567</v>
      </c>
      <c r="L107" s="48">
        <f t="shared" si="6"/>
        <v>3145676.0565999998</v>
      </c>
      <c r="M107" s="48">
        <f t="shared" si="7"/>
        <v>3079769</v>
      </c>
      <c r="N107" s="48">
        <f t="shared" si="8"/>
        <v>65907.056600000011</v>
      </c>
      <c r="O107" s="12">
        <v>0</v>
      </c>
    </row>
    <row r="108" spans="1:15" s="40" customFormat="1" ht="13.8" x14ac:dyDescent="0.25">
      <c r="A108" s="41">
        <v>5531</v>
      </c>
      <c r="B108" s="12">
        <v>54383</v>
      </c>
      <c r="C108" s="12">
        <v>53</v>
      </c>
      <c r="D108" s="12">
        <v>2028</v>
      </c>
      <c r="E108" s="12" t="s">
        <v>33</v>
      </c>
      <c r="F108" s="46" t="s">
        <v>58</v>
      </c>
      <c r="G108" s="12">
        <v>1</v>
      </c>
      <c r="H108" s="12" t="s">
        <v>97</v>
      </c>
      <c r="I108" s="47">
        <v>36</v>
      </c>
      <c r="J108" s="12" t="s">
        <v>98</v>
      </c>
      <c r="K108" s="48">
        <v>5320</v>
      </c>
      <c r="L108" s="48">
        <f t="shared" si="6"/>
        <v>195618.52799999999</v>
      </c>
      <c r="M108" s="48">
        <f t="shared" si="7"/>
        <v>191520</v>
      </c>
      <c r="N108" s="48">
        <f t="shared" si="8"/>
        <v>4098.5280000000002</v>
      </c>
      <c r="O108" s="12">
        <v>0</v>
      </c>
    </row>
    <row r="109" spans="1:15" s="40" customFormat="1" ht="13.8" x14ac:dyDescent="0.25">
      <c r="A109" s="41">
        <v>3512</v>
      </c>
      <c r="B109" s="12">
        <v>34682</v>
      </c>
      <c r="C109" s="12">
        <v>54</v>
      </c>
      <c r="D109" s="12">
        <v>2028</v>
      </c>
      <c r="E109" s="12" t="s">
        <v>33</v>
      </c>
      <c r="F109" s="46" t="s">
        <v>59</v>
      </c>
      <c r="G109" s="12">
        <v>1</v>
      </c>
      <c r="H109" s="12" t="s">
        <v>102</v>
      </c>
      <c r="I109" s="47">
        <v>276</v>
      </c>
      <c r="J109" s="12" t="s">
        <v>98</v>
      </c>
      <c r="K109" s="48">
        <v>7941</v>
      </c>
      <c r="L109" s="48">
        <f t="shared" si="6"/>
        <v>2238618.7223999999</v>
      </c>
      <c r="M109" s="48">
        <f t="shared" si="7"/>
        <v>2191716</v>
      </c>
      <c r="N109" s="48">
        <f t="shared" si="8"/>
        <v>46902.722400000006</v>
      </c>
      <c r="O109" s="12">
        <v>0</v>
      </c>
    </row>
    <row r="110" spans="1:15" s="40" customFormat="1" ht="13.8" x14ac:dyDescent="0.25">
      <c r="A110" s="41">
        <v>3512</v>
      </c>
      <c r="B110" s="12">
        <v>34679</v>
      </c>
      <c r="C110" s="12">
        <v>55</v>
      </c>
      <c r="D110" s="12">
        <v>2028</v>
      </c>
      <c r="E110" s="12" t="s">
        <v>33</v>
      </c>
      <c r="F110" s="46" t="s">
        <v>59</v>
      </c>
      <c r="G110" s="12">
        <v>1</v>
      </c>
      <c r="H110" s="12" t="s">
        <v>99</v>
      </c>
      <c r="I110" s="47">
        <v>44</v>
      </c>
      <c r="J110" s="12" t="s">
        <v>98</v>
      </c>
      <c r="K110" s="48">
        <v>4790</v>
      </c>
      <c r="L110" s="48">
        <f t="shared" si="6"/>
        <v>215270.264</v>
      </c>
      <c r="M110" s="48">
        <f t="shared" si="7"/>
        <v>210760</v>
      </c>
      <c r="N110" s="48">
        <f t="shared" si="8"/>
        <v>4510.2640000000001</v>
      </c>
      <c r="O110" s="12">
        <v>0</v>
      </c>
    </row>
    <row r="111" spans="1:15" s="40" customFormat="1" ht="13.8" x14ac:dyDescent="0.25">
      <c r="A111" s="41">
        <v>5543</v>
      </c>
      <c r="B111" s="12">
        <v>54507</v>
      </c>
      <c r="C111" s="12">
        <v>56</v>
      </c>
      <c r="D111" s="12">
        <v>2028</v>
      </c>
      <c r="E111" s="12" t="s">
        <v>33</v>
      </c>
      <c r="F111" s="46" t="s">
        <v>60</v>
      </c>
      <c r="G111" s="12">
        <v>1</v>
      </c>
      <c r="H111" s="12" t="s">
        <v>101</v>
      </c>
      <c r="I111" s="47">
        <v>136</v>
      </c>
      <c r="J111" s="12" t="s">
        <v>98</v>
      </c>
      <c r="K111" s="48">
        <v>5840</v>
      </c>
      <c r="L111" s="48">
        <f t="shared" si="6"/>
        <v>811236.73600000003</v>
      </c>
      <c r="M111" s="48">
        <f t="shared" si="7"/>
        <v>794240</v>
      </c>
      <c r="N111" s="48">
        <f t="shared" si="8"/>
        <v>16996.736000000001</v>
      </c>
      <c r="O111" s="12">
        <v>0</v>
      </c>
    </row>
    <row r="112" spans="1:15" s="40" customFormat="1" ht="27.6" x14ac:dyDescent="0.25">
      <c r="A112" s="56"/>
      <c r="B112" s="57"/>
      <c r="C112" s="56"/>
      <c r="D112" s="58" t="s">
        <v>76</v>
      </c>
      <c r="E112" s="56"/>
      <c r="F112" s="59"/>
      <c r="G112" s="56"/>
      <c r="H112" s="56"/>
      <c r="I112" s="60"/>
      <c r="J112" s="56"/>
      <c r="K112" s="61"/>
      <c r="L112" s="62">
        <v>112287984.88</v>
      </c>
      <c r="M112" s="62">
        <f>M56+M57+M58+M59+M60+M61+M62+M63+M64+M65+M66+M67+M68+M69+M70+M71+M72+M73+M74+M75+M76+M77+M78+M79+M80+M81+M82+M83+M84+M85+M86+M87+M88+M89+M90+M91+M92+M93+M94+M95+M96+M97+M98+M99+M100+M101+M102+M103+M104+M105+M106+M107+M108+M109+M110+M111</f>
        <v>109935368</v>
      </c>
      <c r="N112" s="62">
        <f t="shared" si="8"/>
        <v>2352616.8752000001</v>
      </c>
      <c r="O112" s="57"/>
    </row>
    <row r="113" spans="1:657" s="63" customFormat="1" ht="13.8" x14ac:dyDescent="0.25">
      <c r="A113" s="19"/>
      <c r="B113" s="19"/>
      <c r="C113" s="19"/>
      <c r="D113" s="20"/>
      <c r="E113" s="19"/>
      <c r="F113" s="19" t="s">
        <v>107</v>
      </c>
      <c r="G113" s="19"/>
      <c r="H113" s="19"/>
      <c r="I113" s="64"/>
      <c r="J113" s="19"/>
      <c r="K113" s="19"/>
      <c r="L113" s="65">
        <f t="shared" si="6"/>
        <v>187061795.463</v>
      </c>
      <c r="M113" s="65">
        <f>M15+M55+M112</f>
        <v>183142545</v>
      </c>
      <c r="N113" s="65">
        <f t="shared" si="8"/>
        <v>3919250.4630000005</v>
      </c>
      <c r="O113" s="19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  <c r="BM113" s="40"/>
      <c r="BN113" s="40"/>
      <c r="BO113" s="40"/>
      <c r="BP113" s="40"/>
      <c r="BQ113" s="40"/>
      <c r="BR113" s="40"/>
      <c r="BS113" s="40"/>
      <c r="BT113" s="40"/>
      <c r="BU113" s="40"/>
      <c r="BV113" s="40"/>
      <c r="BW113" s="40"/>
      <c r="BX113" s="40"/>
      <c r="BY113" s="40"/>
      <c r="BZ113" s="40"/>
      <c r="CA113" s="40"/>
      <c r="CB113" s="40"/>
      <c r="CC113" s="40"/>
      <c r="CD113" s="40"/>
      <c r="CE113" s="40"/>
      <c r="CF113" s="40"/>
      <c r="CG113" s="40"/>
      <c r="CH113" s="40"/>
      <c r="CI113" s="40"/>
      <c r="CJ113" s="40"/>
      <c r="CK113" s="40"/>
      <c r="CL113" s="40"/>
      <c r="CM113" s="40"/>
      <c r="CN113" s="40"/>
      <c r="CO113" s="40"/>
      <c r="CP113" s="40"/>
      <c r="CQ113" s="40"/>
      <c r="CR113" s="40"/>
      <c r="CS113" s="40"/>
      <c r="CT113" s="40"/>
      <c r="CU113" s="40"/>
      <c r="CV113" s="40"/>
      <c r="CW113" s="40"/>
      <c r="CX113" s="40"/>
      <c r="CY113" s="40"/>
      <c r="CZ113" s="40"/>
      <c r="DA113" s="40"/>
      <c r="DB113" s="40"/>
      <c r="DC113" s="40"/>
      <c r="DD113" s="40"/>
      <c r="DE113" s="40"/>
      <c r="DF113" s="40"/>
      <c r="DG113" s="40"/>
      <c r="DH113" s="40"/>
      <c r="DI113" s="40"/>
      <c r="DJ113" s="40"/>
      <c r="DK113" s="40"/>
      <c r="DL113" s="40"/>
      <c r="DM113" s="40"/>
      <c r="DN113" s="40"/>
      <c r="DO113" s="40"/>
      <c r="DP113" s="40"/>
      <c r="DQ113" s="40"/>
      <c r="DR113" s="40"/>
      <c r="DS113" s="40"/>
      <c r="DT113" s="40"/>
      <c r="DU113" s="40"/>
      <c r="DV113" s="40"/>
      <c r="DW113" s="40"/>
      <c r="DX113" s="40"/>
      <c r="DY113" s="40"/>
      <c r="DZ113" s="40"/>
      <c r="EA113" s="40"/>
      <c r="EB113" s="40"/>
      <c r="EC113" s="40"/>
      <c r="ED113" s="40"/>
      <c r="EE113" s="40"/>
      <c r="EF113" s="40"/>
      <c r="EG113" s="40"/>
      <c r="EH113" s="40"/>
      <c r="EI113" s="40"/>
      <c r="EJ113" s="40"/>
      <c r="EK113" s="40"/>
      <c r="EL113" s="40"/>
      <c r="EM113" s="40"/>
      <c r="EN113" s="40"/>
      <c r="EO113" s="40"/>
      <c r="EP113" s="40"/>
      <c r="EQ113" s="40"/>
      <c r="ER113" s="40"/>
      <c r="ES113" s="40"/>
      <c r="ET113" s="40"/>
      <c r="EU113" s="40"/>
      <c r="EV113" s="40"/>
      <c r="EW113" s="40"/>
      <c r="EX113" s="40"/>
      <c r="EY113" s="40"/>
      <c r="EZ113" s="40"/>
      <c r="FA113" s="40"/>
      <c r="FB113" s="40"/>
      <c r="FC113" s="40"/>
      <c r="FD113" s="40"/>
      <c r="FE113" s="40"/>
      <c r="FF113" s="40"/>
      <c r="FG113" s="40"/>
      <c r="FH113" s="40"/>
      <c r="FI113" s="40"/>
      <c r="FJ113" s="40"/>
      <c r="FK113" s="40"/>
      <c r="FL113" s="40"/>
      <c r="FM113" s="40"/>
      <c r="FN113" s="40"/>
      <c r="FO113" s="40"/>
      <c r="FP113" s="40"/>
      <c r="FQ113" s="40"/>
      <c r="FR113" s="40"/>
      <c r="FS113" s="40"/>
      <c r="FT113" s="40"/>
      <c r="FU113" s="40"/>
      <c r="FV113" s="40"/>
      <c r="FW113" s="40"/>
      <c r="FX113" s="40"/>
      <c r="FY113" s="40"/>
      <c r="FZ113" s="40"/>
      <c r="GA113" s="40"/>
      <c r="GB113" s="40"/>
      <c r="GC113" s="40"/>
      <c r="GD113" s="40"/>
      <c r="GE113" s="40"/>
      <c r="GF113" s="40"/>
      <c r="GG113" s="40"/>
      <c r="GH113" s="40"/>
      <c r="GI113" s="40"/>
      <c r="GJ113" s="40"/>
      <c r="GK113" s="40"/>
      <c r="GL113" s="40"/>
      <c r="GM113" s="40"/>
      <c r="GN113" s="40"/>
      <c r="GO113" s="40"/>
      <c r="GP113" s="40"/>
      <c r="GQ113" s="40"/>
      <c r="GR113" s="40"/>
      <c r="GS113" s="40"/>
      <c r="GT113" s="40"/>
      <c r="GU113" s="40"/>
      <c r="GV113" s="40"/>
      <c r="GW113" s="40"/>
      <c r="GX113" s="40"/>
      <c r="GY113" s="40"/>
      <c r="GZ113" s="40"/>
      <c r="HA113" s="40"/>
      <c r="HB113" s="40"/>
      <c r="HC113" s="40"/>
      <c r="HD113" s="40"/>
      <c r="HE113" s="40"/>
      <c r="HF113" s="40"/>
      <c r="HG113" s="40"/>
      <c r="HH113" s="40"/>
      <c r="HI113" s="40"/>
      <c r="HJ113" s="40"/>
      <c r="HK113" s="40"/>
      <c r="HL113" s="40"/>
      <c r="HM113" s="40"/>
      <c r="HN113" s="40"/>
      <c r="HO113" s="40"/>
      <c r="HP113" s="40"/>
      <c r="HQ113" s="40"/>
      <c r="HR113" s="40"/>
      <c r="HS113" s="40"/>
      <c r="HT113" s="40"/>
      <c r="HU113" s="40"/>
      <c r="HV113" s="40"/>
      <c r="HW113" s="40"/>
      <c r="HX113" s="40"/>
      <c r="HY113" s="40"/>
      <c r="HZ113" s="40"/>
      <c r="IA113" s="40"/>
      <c r="IB113" s="40"/>
      <c r="IC113" s="40"/>
      <c r="ID113" s="40"/>
      <c r="IE113" s="40"/>
      <c r="IF113" s="40"/>
      <c r="IG113" s="40"/>
      <c r="IH113" s="40"/>
      <c r="II113" s="40"/>
      <c r="IJ113" s="40"/>
      <c r="IK113" s="40"/>
      <c r="IL113" s="40"/>
      <c r="IM113" s="40"/>
      <c r="IN113" s="40"/>
      <c r="IO113" s="40"/>
      <c r="IP113" s="40"/>
      <c r="IQ113" s="40"/>
      <c r="IR113" s="40"/>
      <c r="IS113" s="40"/>
      <c r="IT113" s="40"/>
      <c r="IU113" s="40"/>
      <c r="IV113" s="40"/>
      <c r="IW113" s="40"/>
      <c r="IX113" s="40"/>
      <c r="IY113" s="40"/>
      <c r="IZ113" s="40"/>
      <c r="JA113" s="40"/>
      <c r="JB113" s="40"/>
      <c r="JC113" s="40"/>
      <c r="JD113" s="40"/>
      <c r="JE113" s="40"/>
      <c r="JF113" s="40"/>
      <c r="JG113" s="40"/>
      <c r="JH113" s="40"/>
      <c r="JI113" s="40"/>
      <c r="JJ113" s="40"/>
      <c r="JK113" s="40"/>
      <c r="JL113" s="40"/>
      <c r="JM113" s="40"/>
      <c r="JN113" s="40"/>
      <c r="JO113" s="40"/>
      <c r="JP113" s="40"/>
      <c r="JQ113" s="40"/>
      <c r="JR113" s="40"/>
      <c r="JS113" s="40"/>
      <c r="JT113" s="40"/>
      <c r="JU113" s="40"/>
      <c r="JV113" s="40"/>
      <c r="JW113" s="40"/>
      <c r="JX113" s="40"/>
      <c r="JY113" s="40"/>
      <c r="JZ113" s="40"/>
      <c r="KA113" s="40"/>
      <c r="KB113" s="40"/>
      <c r="KC113" s="40"/>
      <c r="KD113" s="40"/>
      <c r="KE113" s="40"/>
      <c r="KF113" s="40"/>
      <c r="KG113" s="40"/>
      <c r="KH113" s="40"/>
      <c r="KI113" s="40"/>
      <c r="KJ113" s="40"/>
      <c r="KK113" s="40"/>
      <c r="KL113" s="40"/>
      <c r="KM113" s="40"/>
      <c r="KN113" s="40"/>
      <c r="KO113" s="40"/>
      <c r="KP113" s="40"/>
      <c r="KQ113" s="40"/>
      <c r="KR113" s="40"/>
      <c r="KS113" s="40"/>
      <c r="KT113" s="40"/>
      <c r="KU113" s="40"/>
      <c r="KV113" s="40"/>
      <c r="KW113" s="40"/>
      <c r="KX113" s="40"/>
      <c r="KY113" s="40"/>
      <c r="KZ113" s="40"/>
      <c r="LA113" s="40"/>
      <c r="LB113" s="40"/>
      <c r="LC113" s="40"/>
      <c r="LD113" s="40"/>
      <c r="LE113" s="40"/>
      <c r="LF113" s="40"/>
      <c r="LG113" s="40"/>
      <c r="LH113" s="40"/>
      <c r="LI113" s="40"/>
      <c r="LJ113" s="40"/>
      <c r="LK113" s="40"/>
      <c r="LL113" s="40"/>
      <c r="LM113" s="40"/>
      <c r="LN113" s="40"/>
      <c r="LO113" s="40"/>
      <c r="LP113" s="40"/>
      <c r="LQ113" s="40"/>
      <c r="LR113" s="40"/>
      <c r="LS113" s="40"/>
      <c r="LT113" s="40"/>
      <c r="LU113" s="40"/>
      <c r="LV113" s="40"/>
      <c r="LW113" s="40"/>
      <c r="LX113" s="40"/>
      <c r="LY113" s="40"/>
      <c r="LZ113" s="40"/>
      <c r="MA113" s="40"/>
      <c r="MB113" s="40"/>
      <c r="MC113" s="40"/>
      <c r="MD113" s="40"/>
      <c r="ME113" s="40"/>
      <c r="MF113" s="40"/>
      <c r="MG113" s="40"/>
      <c r="MH113" s="40"/>
      <c r="MI113" s="40"/>
      <c r="MJ113" s="40"/>
      <c r="MK113" s="40"/>
      <c r="ML113" s="40"/>
      <c r="MM113" s="40"/>
      <c r="MN113" s="40"/>
      <c r="MO113" s="40"/>
      <c r="MP113" s="40"/>
      <c r="MQ113" s="40"/>
      <c r="MR113" s="40"/>
      <c r="MS113" s="40"/>
      <c r="MT113" s="40"/>
      <c r="MU113" s="40"/>
      <c r="MV113" s="40"/>
      <c r="MW113" s="40"/>
      <c r="MX113" s="40"/>
      <c r="MY113" s="40"/>
      <c r="MZ113" s="40"/>
      <c r="NA113" s="40"/>
      <c r="NB113" s="40"/>
      <c r="NC113" s="40"/>
      <c r="ND113" s="40"/>
      <c r="NE113" s="40"/>
      <c r="NF113" s="40"/>
      <c r="NG113" s="40"/>
      <c r="NH113" s="40"/>
      <c r="NI113" s="40"/>
      <c r="NJ113" s="40"/>
      <c r="NK113" s="40"/>
      <c r="NL113" s="40"/>
      <c r="NM113" s="40"/>
      <c r="NN113" s="40"/>
      <c r="NO113" s="40"/>
      <c r="NP113" s="40"/>
      <c r="NQ113" s="40"/>
      <c r="NR113" s="40"/>
      <c r="NS113" s="40"/>
      <c r="NT113" s="40"/>
      <c r="NU113" s="40"/>
      <c r="NV113" s="40"/>
      <c r="NW113" s="40"/>
      <c r="NX113" s="40"/>
      <c r="NY113" s="40"/>
      <c r="NZ113" s="40"/>
      <c r="OA113" s="40"/>
      <c r="OB113" s="40"/>
      <c r="OC113" s="40"/>
      <c r="OD113" s="40"/>
      <c r="OE113" s="40"/>
      <c r="OF113" s="40"/>
      <c r="OG113" s="40"/>
      <c r="OH113" s="40"/>
      <c r="OI113" s="40"/>
      <c r="OJ113" s="40"/>
      <c r="OK113" s="40"/>
      <c r="OL113" s="40"/>
      <c r="OM113" s="40"/>
      <c r="ON113" s="40"/>
      <c r="OO113" s="40"/>
      <c r="OP113" s="40"/>
      <c r="OQ113" s="40"/>
      <c r="OR113" s="40"/>
      <c r="OS113" s="40"/>
      <c r="OT113" s="40"/>
      <c r="OU113" s="40"/>
      <c r="OV113" s="40"/>
      <c r="OW113" s="40"/>
      <c r="OX113" s="40"/>
      <c r="OY113" s="40"/>
      <c r="OZ113" s="40"/>
      <c r="PA113" s="40"/>
      <c r="PB113" s="40"/>
      <c r="PC113" s="40"/>
      <c r="PD113" s="40"/>
      <c r="PE113" s="40"/>
      <c r="PF113" s="40"/>
      <c r="PG113" s="40"/>
      <c r="PH113" s="40"/>
      <c r="PI113" s="40"/>
      <c r="PJ113" s="40"/>
      <c r="PK113" s="40"/>
      <c r="PL113" s="40"/>
      <c r="PM113" s="40"/>
      <c r="PN113" s="40"/>
      <c r="PO113" s="40"/>
      <c r="PP113" s="40"/>
      <c r="PQ113" s="40"/>
      <c r="PR113" s="40"/>
      <c r="PS113" s="40"/>
      <c r="PT113" s="40"/>
      <c r="PU113" s="40"/>
      <c r="PV113" s="40"/>
      <c r="PW113" s="40"/>
      <c r="PX113" s="40"/>
      <c r="PY113" s="40"/>
      <c r="PZ113" s="40"/>
      <c r="QA113" s="40"/>
      <c r="QB113" s="40"/>
      <c r="QC113" s="40"/>
      <c r="QD113" s="40"/>
      <c r="QE113" s="40"/>
      <c r="QF113" s="40"/>
      <c r="QG113" s="40"/>
      <c r="QH113" s="40"/>
      <c r="QI113" s="40"/>
      <c r="QJ113" s="40"/>
      <c r="QK113" s="40"/>
      <c r="QL113" s="40"/>
      <c r="QM113" s="40"/>
      <c r="QN113" s="40"/>
      <c r="QO113" s="40"/>
      <c r="QP113" s="40"/>
      <c r="QQ113" s="40"/>
      <c r="QR113" s="40"/>
      <c r="QS113" s="40"/>
      <c r="QT113" s="40"/>
      <c r="QU113" s="40"/>
      <c r="QV113" s="40"/>
      <c r="QW113" s="40"/>
      <c r="QX113" s="40"/>
      <c r="QY113" s="40"/>
      <c r="QZ113" s="40"/>
      <c r="RA113" s="40"/>
      <c r="RB113" s="40"/>
      <c r="RC113" s="40"/>
      <c r="RD113" s="40"/>
      <c r="RE113" s="40"/>
      <c r="RF113" s="40"/>
      <c r="RG113" s="40"/>
      <c r="RH113" s="40"/>
      <c r="RI113" s="40"/>
      <c r="RJ113" s="40"/>
      <c r="RK113" s="40"/>
      <c r="RL113" s="40"/>
      <c r="RM113" s="40"/>
      <c r="RN113" s="40"/>
      <c r="RO113" s="40"/>
      <c r="RP113" s="40"/>
      <c r="RQ113" s="40"/>
      <c r="RR113" s="40"/>
      <c r="RS113" s="40"/>
      <c r="RT113" s="40"/>
      <c r="RU113" s="40"/>
      <c r="RV113" s="40"/>
      <c r="RW113" s="40"/>
      <c r="RX113" s="40"/>
      <c r="RY113" s="40"/>
      <c r="RZ113" s="40"/>
      <c r="SA113" s="40"/>
      <c r="SB113" s="40"/>
      <c r="SC113" s="40"/>
      <c r="SD113" s="40"/>
      <c r="SE113" s="40"/>
      <c r="SF113" s="40"/>
      <c r="SG113" s="40"/>
      <c r="SH113" s="40"/>
      <c r="SI113" s="40"/>
      <c r="SJ113" s="40"/>
      <c r="SK113" s="40"/>
      <c r="SL113" s="40"/>
      <c r="SM113" s="40"/>
      <c r="SN113" s="40"/>
      <c r="SO113" s="40"/>
      <c r="SP113" s="40"/>
      <c r="SQ113" s="40"/>
      <c r="SR113" s="40"/>
      <c r="SS113" s="40"/>
      <c r="ST113" s="40"/>
      <c r="SU113" s="40"/>
      <c r="SV113" s="40"/>
      <c r="SW113" s="40"/>
      <c r="SX113" s="40"/>
      <c r="SY113" s="40"/>
      <c r="SZ113" s="40"/>
      <c r="TA113" s="40"/>
      <c r="TB113" s="40"/>
      <c r="TC113" s="40"/>
      <c r="TD113" s="40"/>
      <c r="TE113" s="40"/>
      <c r="TF113" s="40"/>
      <c r="TG113" s="40"/>
      <c r="TH113" s="40"/>
      <c r="TI113" s="40"/>
      <c r="TJ113" s="40"/>
      <c r="TK113" s="40"/>
      <c r="TL113" s="40"/>
      <c r="TM113" s="40"/>
      <c r="TN113" s="40"/>
      <c r="TO113" s="40"/>
      <c r="TP113" s="40"/>
      <c r="TQ113" s="40"/>
      <c r="TR113" s="40"/>
      <c r="TS113" s="40"/>
      <c r="TT113" s="40"/>
      <c r="TU113" s="40"/>
      <c r="TV113" s="40"/>
      <c r="TW113" s="40"/>
      <c r="TX113" s="40"/>
      <c r="TY113" s="40"/>
      <c r="TZ113" s="40"/>
      <c r="UA113" s="40"/>
      <c r="UB113" s="40"/>
      <c r="UC113" s="40"/>
      <c r="UD113" s="40"/>
      <c r="UE113" s="40"/>
      <c r="UF113" s="40"/>
      <c r="UG113" s="40"/>
      <c r="UH113" s="40"/>
      <c r="UI113" s="40"/>
      <c r="UJ113" s="40"/>
      <c r="UK113" s="40"/>
      <c r="UL113" s="40"/>
      <c r="UM113" s="40"/>
      <c r="UN113" s="40"/>
      <c r="UO113" s="40"/>
      <c r="UP113" s="40"/>
      <c r="UQ113" s="40"/>
      <c r="UR113" s="40"/>
      <c r="US113" s="40"/>
      <c r="UT113" s="40"/>
      <c r="UU113" s="40"/>
      <c r="UV113" s="40"/>
      <c r="UW113" s="40"/>
      <c r="UX113" s="40"/>
      <c r="UY113" s="40"/>
      <c r="UZ113" s="40"/>
      <c r="VA113" s="40"/>
      <c r="VB113" s="40"/>
      <c r="VC113" s="40"/>
      <c r="VD113" s="40"/>
      <c r="VE113" s="40"/>
      <c r="VF113" s="40"/>
      <c r="VG113" s="40"/>
      <c r="VH113" s="40"/>
      <c r="VI113" s="40"/>
      <c r="VJ113" s="40"/>
      <c r="VK113" s="40"/>
      <c r="VL113" s="40"/>
      <c r="VM113" s="40"/>
      <c r="VN113" s="40"/>
      <c r="VO113" s="40"/>
      <c r="VP113" s="40"/>
      <c r="VQ113" s="40"/>
      <c r="VR113" s="40"/>
      <c r="VS113" s="40"/>
      <c r="VT113" s="40"/>
      <c r="VU113" s="40"/>
      <c r="VV113" s="40"/>
      <c r="VW113" s="40"/>
      <c r="VX113" s="40"/>
      <c r="VY113" s="40"/>
      <c r="VZ113" s="40"/>
      <c r="WA113" s="40"/>
      <c r="WB113" s="40"/>
      <c r="WC113" s="40"/>
      <c r="WD113" s="40"/>
      <c r="WE113" s="40"/>
      <c r="WF113" s="40"/>
      <c r="WG113" s="40"/>
      <c r="WH113" s="40"/>
      <c r="WI113" s="40"/>
      <c r="WJ113" s="40"/>
      <c r="WK113" s="40"/>
      <c r="WL113" s="40"/>
      <c r="WM113" s="40"/>
      <c r="WN113" s="40"/>
      <c r="WO113" s="40"/>
      <c r="WP113" s="40"/>
      <c r="WQ113" s="40"/>
      <c r="WR113" s="40"/>
      <c r="WS113" s="40"/>
      <c r="WT113" s="40"/>
      <c r="WU113" s="40"/>
      <c r="WV113" s="40"/>
      <c r="WW113" s="40"/>
      <c r="WX113" s="40"/>
      <c r="WY113" s="40"/>
      <c r="WZ113" s="40"/>
      <c r="XA113" s="40"/>
      <c r="XB113" s="40"/>
      <c r="XC113" s="40"/>
      <c r="XD113" s="40"/>
      <c r="XE113" s="40"/>
      <c r="XF113" s="40"/>
      <c r="XG113" s="40"/>
      <c r="XH113" s="40"/>
      <c r="XI113" s="40"/>
      <c r="XJ113" s="40"/>
      <c r="XK113" s="40"/>
      <c r="XL113" s="40"/>
      <c r="XM113" s="40"/>
      <c r="XN113" s="40"/>
      <c r="XO113" s="40"/>
      <c r="XP113" s="40"/>
      <c r="XQ113" s="40"/>
      <c r="XR113" s="40"/>
      <c r="XS113" s="40"/>
      <c r="XT113" s="40"/>
      <c r="XU113" s="40"/>
      <c r="XV113" s="40"/>
      <c r="XW113" s="40"/>
      <c r="XX113" s="40"/>
      <c r="XY113" s="40"/>
      <c r="XZ113" s="40"/>
      <c r="YA113" s="40"/>
      <c r="YB113" s="40"/>
      <c r="YC113" s="40"/>
      <c r="YD113" s="40"/>
      <c r="YE113" s="40"/>
      <c r="YF113" s="40"/>
      <c r="YG113" s="40"/>
    </row>
    <row r="114" spans="1:657" x14ac:dyDescent="0.3">
      <c r="A114" s="2"/>
      <c r="B114" s="2"/>
      <c r="C114" s="2"/>
      <c r="D114" s="2"/>
      <c r="E114" s="2"/>
      <c r="F114" s="2"/>
      <c r="G114" s="2"/>
      <c r="H114" s="2"/>
      <c r="I114" s="39"/>
      <c r="J114" s="2"/>
      <c r="K114" s="2"/>
      <c r="L114" s="39"/>
      <c r="M114" s="39"/>
      <c r="N114" s="39"/>
      <c r="O114" s="2"/>
    </row>
    <row r="115" spans="1:657" x14ac:dyDescent="0.3">
      <c r="A115" s="2"/>
      <c r="B115" s="2"/>
      <c r="C115" s="2"/>
      <c r="D115" s="2"/>
      <c r="E115" s="2"/>
      <c r="F115" s="2"/>
      <c r="G115" s="2"/>
      <c r="H115" s="2"/>
      <c r="I115" s="39"/>
      <c r="J115" s="2"/>
      <c r="K115" s="2"/>
      <c r="L115" s="39"/>
      <c r="M115" s="39"/>
      <c r="N115" s="39"/>
      <c r="O115" s="2"/>
    </row>
    <row r="116" spans="1:657" x14ac:dyDescent="0.3">
      <c r="A116" s="2"/>
      <c r="B116" s="2"/>
      <c r="C116" s="2"/>
      <c r="D116" s="2"/>
      <c r="E116" s="2"/>
      <c r="F116" s="2"/>
      <c r="G116" s="2"/>
      <c r="H116" s="2"/>
      <c r="I116" s="39"/>
      <c r="J116" s="2"/>
      <c r="K116" s="2"/>
      <c r="L116" s="39"/>
      <c r="M116" s="39"/>
      <c r="N116" s="39"/>
      <c r="O116" s="2"/>
    </row>
    <row r="117" spans="1:657" ht="22.8" x14ac:dyDescent="0.4">
      <c r="A117" s="2"/>
      <c r="B117" s="2"/>
      <c r="C117" s="100" t="s">
        <v>108</v>
      </c>
      <c r="D117" s="100"/>
      <c r="E117" s="100"/>
      <c r="F117" s="100"/>
      <c r="G117" s="100"/>
      <c r="H117" s="100"/>
      <c r="I117" s="100"/>
      <c r="J117" s="100"/>
      <c r="K117" s="100"/>
      <c r="L117" s="100"/>
      <c r="M117" s="100"/>
      <c r="N117" s="100"/>
      <c r="O117" s="2"/>
    </row>
  </sheetData>
  <autoFilter ref="A7:YG113"/>
  <mergeCells count="19">
    <mergeCell ref="N7:N8"/>
    <mergeCell ref="O7:O8"/>
    <mergeCell ref="C117:N117"/>
    <mergeCell ref="A4:O4"/>
    <mergeCell ref="A5:O5"/>
    <mergeCell ref="A6:O6"/>
    <mergeCell ref="A7:A8"/>
    <mergeCell ref="B7:B8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</mergeCells>
  <pageMargins left="0.7" right="0.7" top="0.75" bottom="0.75" header="0.3" footer="0.3"/>
  <pageSetup paperSize="9" scale="35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"/>
  <sheetViews>
    <sheetView topLeftCell="E1" workbookViewId="0">
      <selection activeCell="N10" sqref="N10"/>
    </sheetView>
  </sheetViews>
  <sheetFormatPr defaultRowHeight="14.4" x14ac:dyDescent="0.3"/>
  <cols>
    <col min="3" max="3" width="21.88671875" customWidth="1"/>
    <col min="4" max="4" width="17.6640625" customWidth="1"/>
    <col min="5" max="5" width="12.5546875" customWidth="1"/>
    <col min="6" max="6" width="16" customWidth="1"/>
    <col min="7" max="7" width="14" customWidth="1"/>
    <col min="8" max="8" width="14.33203125" customWidth="1"/>
    <col min="9" max="9" width="15.88671875" customWidth="1"/>
    <col min="10" max="10" width="14.5546875" customWidth="1"/>
    <col min="11" max="11" width="13.33203125" customWidth="1"/>
    <col min="12" max="12" width="12" customWidth="1"/>
    <col min="13" max="13" width="17" customWidth="1"/>
    <col min="14" max="14" width="18.109375" customWidth="1"/>
  </cols>
  <sheetData>
    <row r="1" spans="1:14" x14ac:dyDescent="0.3">
      <c r="A1" s="7"/>
      <c r="B1" s="2"/>
      <c r="C1" s="2"/>
      <c r="D1" s="3"/>
      <c r="E1" s="3"/>
      <c r="F1" s="3"/>
      <c r="G1" s="3"/>
      <c r="H1" s="3"/>
      <c r="I1" s="34"/>
      <c r="J1" s="2"/>
      <c r="K1" s="2"/>
      <c r="L1" s="2"/>
      <c r="M1" s="2"/>
      <c r="N1" s="34"/>
    </row>
    <row r="2" spans="1:14" x14ac:dyDescent="0.3">
      <c r="A2" s="7"/>
      <c r="B2" s="2"/>
      <c r="C2" s="2"/>
      <c r="D2" s="3"/>
      <c r="E2" s="3"/>
      <c r="F2" s="3"/>
      <c r="G2" s="3"/>
      <c r="H2" s="3"/>
      <c r="I2" s="34"/>
      <c r="J2" s="2"/>
      <c r="K2" s="2"/>
      <c r="L2" s="2"/>
      <c r="M2" s="2"/>
      <c r="N2" s="34"/>
    </row>
    <row r="3" spans="1:14" ht="20.25" customHeight="1" x14ac:dyDescent="0.3">
      <c r="A3" s="82" t="s">
        <v>109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</row>
    <row r="4" spans="1:14" ht="39" customHeight="1" x14ac:dyDescent="0.3">
      <c r="A4" s="101" t="s">
        <v>110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</row>
    <row r="5" spans="1:14" ht="27.75" customHeight="1" x14ac:dyDescent="0.3">
      <c r="A5" s="102" t="s">
        <v>9</v>
      </c>
      <c r="B5" s="102" t="s">
        <v>111</v>
      </c>
      <c r="C5" s="103" t="s">
        <v>11</v>
      </c>
      <c r="D5" s="103" t="s">
        <v>112</v>
      </c>
      <c r="E5" s="103" t="s">
        <v>113</v>
      </c>
      <c r="F5" s="103"/>
      <c r="G5" s="103"/>
      <c r="H5" s="103"/>
      <c r="I5" s="103"/>
      <c r="J5" s="103" t="s">
        <v>114</v>
      </c>
      <c r="K5" s="103"/>
      <c r="L5" s="103"/>
      <c r="M5" s="103"/>
      <c r="N5" s="103"/>
    </row>
    <row r="6" spans="1:14" x14ac:dyDescent="0.3">
      <c r="A6" s="102"/>
      <c r="B6" s="102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14" x14ac:dyDescent="0.3">
      <c r="A7" s="102"/>
      <c r="B7" s="102"/>
      <c r="C7" s="103"/>
      <c r="D7" s="103"/>
      <c r="E7" s="66" t="s">
        <v>115</v>
      </c>
      <c r="F7" s="11" t="s">
        <v>116</v>
      </c>
      <c r="G7" s="11" t="s">
        <v>117</v>
      </c>
      <c r="H7" s="11" t="s">
        <v>118</v>
      </c>
      <c r="I7" s="11" t="s">
        <v>28</v>
      </c>
      <c r="J7" s="11" t="s">
        <v>115</v>
      </c>
      <c r="K7" s="11" t="s">
        <v>116</v>
      </c>
      <c r="L7" s="11" t="s">
        <v>117</v>
      </c>
      <c r="M7" s="11" t="s">
        <v>118</v>
      </c>
      <c r="N7" s="11" t="s">
        <v>28</v>
      </c>
    </row>
    <row r="8" spans="1:14" ht="25.5" customHeight="1" x14ac:dyDescent="0.3">
      <c r="A8" s="102"/>
      <c r="B8" s="102"/>
      <c r="C8" s="103"/>
      <c r="D8" s="66" t="s">
        <v>119</v>
      </c>
      <c r="E8" s="10" t="s">
        <v>120</v>
      </c>
      <c r="F8" s="10" t="s">
        <v>120</v>
      </c>
      <c r="G8" s="10" t="s">
        <v>120</v>
      </c>
      <c r="H8" s="10" t="s">
        <v>120</v>
      </c>
      <c r="I8" s="10" t="s">
        <v>120</v>
      </c>
      <c r="J8" s="10" t="s">
        <v>121</v>
      </c>
      <c r="K8" s="10" t="s">
        <v>121</v>
      </c>
      <c r="L8" s="10" t="s">
        <v>121</v>
      </c>
      <c r="M8" s="10" t="s">
        <v>121</v>
      </c>
      <c r="N8" s="10" t="s">
        <v>121</v>
      </c>
    </row>
    <row r="9" spans="1:14" ht="18.75" customHeight="1" x14ac:dyDescent="0.3">
      <c r="A9" s="67">
        <v>1</v>
      </c>
      <c r="B9" s="67">
        <v>2</v>
      </c>
      <c r="C9" s="67">
        <v>3</v>
      </c>
      <c r="D9" s="20">
        <v>4</v>
      </c>
      <c r="E9" s="20">
        <v>6</v>
      </c>
      <c r="F9" s="20">
        <v>7</v>
      </c>
      <c r="G9" s="20">
        <v>8</v>
      </c>
      <c r="H9" s="20">
        <v>9</v>
      </c>
      <c r="I9" s="20">
        <v>10</v>
      </c>
      <c r="J9" s="20">
        <v>11</v>
      </c>
      <c r="K9" s="20">
        <v>12</v>
      </c>
      <c r="L9" s="20">
        <v>13</v>
      </c>
      <c r="M9" s="20">
        <v>14</v>
      </c>
      <c r="N9" s="20">
        <v>15</v>
      </c>
    </row>
    <row r="10" spans="1:14" ht="28.2" x14ac:dyDescent="0.3">
      <c r="A10" s="13">
        <v>1</v>
      </c>
      <c r="B10" s="13">
        <v>2026</v>
      </c>
      <c r="C10" s="42" t="s">
        <v>33</v>
      </c>
      <c r="D10" s="68">
        <v>10081.1</v>
      </c>
      <c r="E10" s="68">
        <v>0</v>
      </c>
      <c r="F10" s="68">
        <v>0</v>
      </c>
      <c r="G10" s="68">
        <v>0</v>
      </c>
      <c r="H10" s="68">
        <v>6</v>
      </c>
      <c r="I10" s="68">
        <v>6</v>
      </c>
      <c r="J10" s="68">
        <v>0</v>
      </c>
      <c r="K10" s="68">
        <v>0</v>
      </c>
      <c r="L10" s="68">
        <v>0</v>
      </c>
      <c r="M10" s="69">
        <f>'Таблица 1'!R25</f>
        <v>12744769.7644</v>
      </c>
      <c r="N10" s="69">
        <f t="shared" ref="N10:N12" si="0">M10</f>
        <v>12744769.7644</v>
      </c>
    </row>
    <row r="11" spans="1:14" ht="28.2" x14ac:dyDescent="0.3">
      <c r="A11" s="13">
        <v>2</v>
      </c>
      <c r="B11" s="13">
        <v>2027</v>
      </c>
      <c r="C11" s="42" t="s">
        <v>33</v>
      </c>
      <c r="D11" s="68">
        <v>20407.330000000002</v>
      </c>
      <c r="E11" s="68">
        <v>0</v>
      </c>
      <c r="F11" s="68">
        <v>0</v>
      </c>
      <c r="G11" s="68">
        <v>0</v>
      </c>
      <c r="H11" s="68">
        <v>22</v>
      </c>
      <c r="I11" s="68">
        <v>22</v>
      </c>
      <c r="J11" s="68">
        <v>0</v>
      </c>
      <c r="K11" s="68">
        <v>0</v>
      </c>
      <c r="L11" s="68">
        <v>0</v>
      </c>
      <c r="M11" s="69">
        <f>'Таблица 2'!L55</f>
        <v>62029040.823399998</v>
      </c>
      <c r="N11" s="69">
        <f t="shared" si="0"/>
        <v>62029040.823399998</v>
      </c>
    </row>
    <row r="12" spans="1:14" ht="28.2" x14ac:dyDescent="0.3">
      <c r="A12" s="13">
        <v>3</v>
      </c>
      <c r="B12" s="13">
        <v>2028</v>
      </c>
      <c r="C12" s="42" t="s">
        <v>33</v>
      </c>
      <c r="D12" s="69">
        <v>34187</v>
      </c>
      <c r="E12" s="68">
        <v>0</v>
      </c>
      <c r="F12" s="68">
        <v>0</v>
      </c>
      <c r="G12" s="68">
        <v>0</v>
      </c>
      <c r="H12" s="68">
        <v>32</v>
      </c>
      <c r="I12" s="68">
        <v>32</v>
      </c>
      <c r="J12" s="68">
        <v>0</v>
      </c>
      <c r="K12" s="68">
        <v>0</v>
      </c>
      <c r="L12" s="68">
        <v>0</v>
      </c>
      <c r="M12" s="69">
        <f>'Таблица 2'!L112</f>
        <v>112287984.88</v>
      </c>
      <c r="N12" s="69">
        <f t="shared" si="0"/>
        <v>112287984.88</v>
      </c>
    </row>
    <row r="13" spans="1:14" x14ac:dyDescent="0.3">
      <c r="A13" s="19"/>
      <c r="B13" s="70"/>
      <c r="C13" s="71" t="s">
        <v>122</v>
      </c>
      <c r="D13" s="72">
        <v>64675.43</v>
      </c>
      <c r="E13" s="70">
        <v>0</v>
      </c>
      <c r="F13" s="70">
        <v>0</v>
      </c>
      <c r="G13" s="70">
        <v>0</v>
      </c>
      <c r="H13" s="70">
        <v>60</v>
      </c>
      <c r="I13" s="70">
        <v>60</v>
      </c>
      <c r="J13" s="70">
        <v>0</v>
      </c>
      <c r="K13" s="70">
        <v>0</v>
      </c>
      <c r="L13" s="70">
        <v>0</v>
      </c>
      <c r="M13" s="72">
        <v>187061795.46000001</v>
      </c>
      <c r="N13" s="72">
        <v>187061795.46000001</v>
      </c>
    </row>
    <row r="14" spans="1:14" x14ac:dyDescent="0.3">
      <c r="A14" s="34"/>
      <c r="B14" s="73"/>
      <c r="C14" s="9"/>
      <c r="D14" s="6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3">
      <c r="A15" s="2"/>
      <c r="B15" s="73"/>
      <c r="C15" s="3"/>
      <c r="D15" s="6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47.25" customHeight="1" x14ac:dyDescent="0.35">
      <c r="A16" s="1"/>
      <c r="B16" s="4" t="s">
        <v>123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</sheetData>
  <mergeCells count="8">
    <mergeCell ref="A3:N3"/>
    <mergeCell ref="A4:N4"/>
    <mergeCell ref="A5:A8"/>
    <mergeCell ref="B5:B8"/>
    <mergeCell ref="C5:C8"/>
    <mergeCell ref="D5:D7"/>
    <mergeCell ref="E5:I6"/>
    <mergeCell ref="J5:N6"/>
  </mergeCells>
  <pageMargins left="0.7" right="0.7" top="0.75" bottom="0.75" header="0.3" footer="0.3"/>
  <pageSetup paperSize="9" scale="67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9"/>
  <sheetViews>
    <sheetView workbookViewId="0">
      <selection activeCell="E12" sqref="E12"/>
    </sheetView>
  </sheetViews>
  <sheetFormatPr defaultRowHeight="14.4" x14ac:dyDescent="0.3"/>
  <cols>
    <col min="2" max="2" width="12.5546875" bestFit="1" customWidth="1"/>
    <col min="3" max="3" width="24.44140625" bestFit="1" customWidth="1"/>
    <col min="4" max="4" width="43.88671875" bestFit="1" customWidth="1"/>
    <col min="5" max="6" width="31.5546875" bestFit="1" customWidth="1"/>
  </cols>
  <sheetData>
    <row r="3" spans="1:5" x14ac:dyDescent="0.3">
      <c r="B3" s="74" t="s">
        <v>83</v>
      </c>
      <c r="C3" s="74" t="s">
        <v>10</v>
      </c>
      <c r="D3" s="74" t="s">
        <v>12</v>
      </c>
      <c r="E3" t="s">
        <v>124</v>
      </c>
    </row>
    <row r="4" spans="1:5" x14ac:dyDescent="0.3">
      <c r="A4" t="str">
        <f t="shared" ref="A4:A67" si="0">B4&amp;C4</f>
        <v>14552028</v>
      </c>
      <c r="B4">
        <v>1455</v>
      </c>
      <c r="C4">
        <v>2028</v>
      </c>
      <c r="D4" t="s">
        <v>67</v>
      </c>
      <c r="E4">
        <v>13340908.853</v>
      </c>
    </row>
    <row r="5" spans="1:5" x14ac:dyDescent="0.3">
      <c r="A5" t="str">
        <f t="shared" si="0"/>
        <v>18302028</v>
      </c>
      <c r="B5">
        <v>1830</v>
      </c>
      <c r="C5">
        <v>2028</v>
      </c>
      <c r="D5" t="s">
        <v>69</v>
      </c>
      <c r="E5">
        <v>489318.01240000001</v>
      </c>
    </row>
    <row r="6" spans="1:5" x14ac:dyDescent="0.3">
      <c r="A6" t="str">
        <f t="shared" si="0"/>
        <v>26252026</v>
      </c>
      <c r="B6">
        <v>2625</v>
      </c>
      <c r="C6">
        <v>2026</v>
      </c>
      <c r="D6" t="s">
        <v>37</v>
      </c>
      <c r="E6">
        <v>559686.34400000004</v>
      </c>
    </row>
    <row r="7" spans="1:5" x14ac:dyDescent="0.3">
      <c r="A7" t="str">
        <f t="shared" si="0"/>
        <v>26252027</v>
      </c>
      <c r="B7">
        <v>2625</v>
      </c>
      <c r="C7">
        <v>2027</v>
      </c>
      <c r="D7" t="s">
        <v>37</v>
      </c>
      <c r="E7">
        <v>1467384.0959999999</v>
      </c>
    </row>
    <row r="8" spans="1:5" x14ac:dyDescent="0.3">
      <c r="A8" t="str">
        <f t="shared" si="0"/>
        <v>26252028</v>
      </c>
      <c r="B8">
        <v>2625</v>
      </c>
      <c r="C8">
        <v>2028</v>
      </c>
      <c r="D8" t="s">
        <v>37</v>
      </c>
      <c r="E8">
        <v>4591840.5675999997</v>
      </c>
    </row>
    <row r="9" spans="1:5" x14ac:dyDescent="0.3">
      <c r="A9" t="str">
        <f t="shared" si="0"/>
        <v>29122026</v>
      </c>
      <c r="B9">
        <v>2912</v>
      </c>
      <c r="C9">
        <v>2026</v>
      </c>
      <c r="D9" t="s">
        <v>34</v>
      </c>
      <c r="E9">
        <v>4138294.0260000001</v>
      </c>
    </row>
    <row r="10" spans="1:5" x14ac:dyDescent="0.3">
      <c r="A10" t="str">
        <f t="shared" si="0"/>
        <v>29122027</v>
      </c>
      <c r="B10">
        <v>2912</v>
      </c>
      <c r="C10">
        <v>2027</v>
      </c>
      <c r="D10" t="s">
        <v>34</v>
      </c>
      <c r="E10">
        <v>4850340.5652000001</v>
      </c>
    </row>
    <row r="11" spans="1:5" x14ac:dyDescent="0.3">
      <c r="A11" t="str">
        <f t="shared" si="0"/>
        <v>29122028</v>
      </c>
      <c r="B11">
        <v>2912</v>
      </c>
      <c r="C11">
        <v>2028</v>
      </c>
      <c r="D11" t="s">
        <v>34</v>
      </c>
      <c r="E11">
        <v>1019154.9628000001</v>
      </c>
    </row>
    <row r="12" spans="1:5" x14ac:dyDescent="0.3">
      <c r="A12" t="str">
        <f t="shared" si="0"/>
        <v>29392027</v>
      </c>
      <c r="B12">
        <v>2939</v>
      </c>
      <c r="C12">
        <v>2027</v>
      </c>
      <c r="D12" t="s">
        <v>49</v>
      </c>
      <c r="E12">
        <v>3921072.8880000003</v>
      </c>
    </row>
    <row r="13" spans="1:5" x14ac:dyDescent="0.3">
      <c r="A13" t="str">
        <f t="shared" si="0"/>
        <v>29392028</v>
      </c>
      <c r="B13">
        <v>2939</v>
      </c>
      <c r="C13">
        <v>2028</v>
      </c>
      <c r="D13" t="s">
        <v>49</v>
      </c>
      <c r="E13">
        <v>811236.73600000003</v>
      </c>
    </row>
    <row r="14" spans="1:5" x14ac:dyDescent="0.3">
      <c r="A14" t="str">
        <f t="shared" si="0"/>
        <v>31732026</v>
      </c>
      <c r="B14">
        <v>3173</v>
      </c>
      <c r="C14">
        <v>2026</v>
      </c>
      <c r="D14" t="s">
        <v>38</v>
      </c>
      <c r="E14">
        <v>1692807.0759999999</v>
      </c>
    </row>
    <row r="15" spans="1:5" x14ac:dyDescent="0.3">
      <c r="A15" t="str">
        <f t="shared" si="0"/>
        <v>31732028</v>
      </c>
      <c r="B15">
        <v>3173</v>
      </c>
      <c r="C15">
        <v>2028</v>
      </c>
      <c r="D15" t="s">
        <v>38</v>
      </c>
      <c r="E15">
        <v>7567764.0297999997</v>
      </c>
    </row>
    <row r="16" spans="1:5" x14ac:dyDescent="0.3">
      <c r="A16" t="str">
        <f t="shared" si="0"/>
        <v>32182027</v>
      </c>
      <c r="B16">
        <v>3218</v>
      </c>
      <c r="C16">
        <v>2027</v>
      </c>
      <c r="D16" t="s">
        <v>53</v>
      </c>
      <c r="E16">
        <v>6325008.2645999994</v>
      </c>
    </row>
    <row r="17" spans="1:5" x14ac:dyDescent="0.3">
      <c r="A17" t="str">
        <f t="shared" si="0"/>
        <v>32182028</v>
      </c>
      <c r="B17">
        <v>3218</v>
      </c>
      <c r="C17">
        <v>2028</v>
      </c>
      <c r="D17" t="s">
        <v>53</v>
      </c>
      <c r="E17">
        <v>1623076.098</v>
      </c>
    </row>
    <row r="18" spans="1:5" x14ac:dyDescent="0.3">
      <c r="A18" t="str">
        <f t="shared" si="0"/>
        <v>32652027</v>
      </c>
      <c r="B18">
        <v>3265</v>
      </c>
      <c r="C18">
        <v>2027</v>
      </c>
      <c r="D18" t="s">
        <v>52</v>
      </c>
      <c r="E18">
        <v>4160910.8862000001</v>
      </c>
    </row>
    <row r="19" spans="1:5" x14ac:dyDescent="0.3">
      <c r="A19" t="str">
        <f t="shared" si="0"/>
        <v>32652028</v>
      </c>
      <c r="B19">
        <v>3265</v>
      </c>
      <c r="C19">
        <v>2028</v>
      </c>
      <c r="D19" t="s">
        <v>52</v>
      </c>
      <c r="E19">
        <v>547960.67200000002</v>
      </c>
    </row>
    <row r="20" spans="1:5" x14ac:dyDescent="0.3">
      <c r="A20" t="str">
        <f t="shared" si="0"/>
        <v>32822028</v>
      </c>
      <c r="B20">
        <v>3282</v>
      </c>
      <c r="C20">
        <v>2028</v>
      </c>
      <c r="D20" t="s">
        <v>75</v>
      </c>
      <c r="E20">
        <v>14199780.6208</v>
      </c>
    </row>
    <row r="21" spans="1:5" x14ac:dyDescent="0.3">
      <c r="A21" t="str">
        <f t="shared" si="0"/>
        <v>32982027</v>
      </c>
      <c r="B21">
        <v>3298</v>
      </c>
      <c r="C21">
        <v>2027</v>
      </c>
      <c r="D21" t="s">
        <v>54</v>
      </c>
      <c r="E21">
        <v>3617104.2479999997</v>
      </c>
    </row>
    <row r="22" spans="1:5" x14ac:dyDescent="0.3">
      <c r="A22" t="str">
        <f t="shared" si="0"/>
        <v>32982028</v>
      </c>
      <c r="B22">
        <v>3298</v>
      </c>
      <c r="C22">
        <v>2028</v>
      </c>
      <c r="D22" t="s">
        <v>54</v>
      </c>
      <c r="E22">
        <v>11737415.035799999</v>
      </c>
    </row>
    <row r="23" spans="1:5" x14ac:dyDescent="0.3">
      <c r="A23" t="str">
        <f t="shared" si="0"/>
        <v>33242026</v>
      </c>
      <c r="B23">
        <v>3324</v>
      </c>
      <c r="C23">
        <v>2026</v>
      </c>
      <c r="D23" t="s">
        <v>39</v>
      </c>
      <c r="E23">
        <v>812155.99600000004</v>
      </c>
    </row>
    <row r="24" spans="1:5" x14ac:dyDescent="0.3">
      <c r="A24" t="str">
        <f t="shared" si="0"/>
        <v>33242028</v>
      </c>
      <c r="B24">
        <v>3324</v>
      </c>
      <c r="C24">
        <v>2028</v>
      </c>
      <c r="D24" t="s">
        <v>39</v>
      </c>
      <c r="E24">
        <v>4567866.2667999994</v>
      </c>
    </row>
    <row r="25" spans="1:5" x14ac:dyDescent="0.3">
      <c r="A25" t="str">
        <f t="shared" si="0"/>
        <v>33442027</v>
      </c>
      <c r="B25">
        <v>3344</v>
      </c>
      <c r="C25">
        <v>2027</v>
      </c>
      <c r="D25" t="s">
        <v>56</v>
      </c>
      <c r="E25">
        <v>2878702.5246000001</v>
      </c>
    </row>
    <row r="26" spans="1:5" x14ac:dyDescent="0.3">
      <c r="A26" t="str">
        <f t="shared" si="0"/>
        <v>33442028</v>
      </c>
      <c r="B26">
        <v>3344</v>
      </c>
      <c r="C26">
        <v>2028</v>
      </c>
      <c r="D26" t="s">
        <v>56</v>
      </c>
      <c r="E26">
        <v>2863188.48</v>
      </c>
    </row>
    <row r="27" spans="1:5" x14ac:dyDescent="0.3">
      <c r="A27" t="str">
        <f t="shared" si="0"/>
        <v>33572028</v>
      </c>
      <c r="B27">
        <v>3357</v>
      </c>
      <c r="C27">
        <v>2028</v>
      </c>
      <c r="D27" t="s">
        <v>74</v>
      </c>
      <c r="E27">
        <v>5707991.7599999998</v>
      </c>
    </row>
    <row r="28" spans="1:5" x14ac:dyDescent="0.3">
      <c r="A28" t="str">
        <f t="shared" si="0"/>
        <v>33612027</v>
      </c>
      <c r="B28">
        <v>3361</v>
      </c>
      <c r="C28">
        <v>2027</v>
      </c>
      <c r="D28" t="s">
        <v>57</v>
      </c>
      <c r="E28">
        <v>1646333.3759999999</v>
      </c>
    </row>
    <row r="29" spans="1:5" x14ac:dyDescent="0.3">
      <c r="A29" t="str">
        <f t="shared" si="0"/>
        <v>33642027</v>
      </c>
      <c r="B29">
        <v>3364</v>
      </c>
      <c r="C29">
        <v>2027</v>
      </c>
      <c r="D29" t="s">
        <v>48</v>
      </c>
      <c r="E29">
        <v>66462.498000000007</v>
      </c>
    </row>
    <row r="30" spans="1:5" x14ac:dyDescent="0.3">
      <c r="A30" t="str">
        <f t="shared" si="0"/>
        <v>33762027</v>
      </c>
      <c r="B30">
        <v>3376</v>
      </c>
      <c r="C30">
        <v>2027</v>
      </c>
      <c r="D30" t="s">
        <v>51</v>
      </c>
      <c r="E30">
        <v>3128966.9739999999</v>
      </c>
    </row>
    <row r="31" spans="1:5" x14ac:dyDescent="0.3">
      <c r="A31" t="str">
        <f t="shared" si="0"/>
        <v>33762028</v>
      </c>
      <c r="B31">
        <v>3376</v>
      </c>
      <c r="C31">
        <v>2028</v>
      </c>
      <c r="D31" t="s">
        <v>51</v>
      </c>
      <c r="E31">
        <v>3773664.44</v>
      </c>
    </row>
    <row r="32" spans="1:5" x14ac:dyDescent="0.3">
      <c r="A32" t="str">
        <f t="shared" si="0"/>
        <v>33852027</v>
      </c>
      <c r="B32">
        <v>3385</v>
      </c>
      <c r="C32">
        <v>2027</v>
      </c>
      <c r="D32" t="s">
        <v>45</v>
      </c>
      <c r="E32">
        <v>1908792.3200000001</v>
      </c>
    </row>
    <row r="33" spans="1:5" x14ac:dyDescent="0.3">
      <c r="A33" t="str">
        <f t="shared" si="0"/>
        <v>33852028</v>
      </c>
      <c r="B33">
        <v>3385</v>
      </c>
      <c r="C33">
        <v>2028</v>
      </c>
      <c r="D33" t="s">
        <v>45</v>
      </c>
      <c r="E33">
        <v>815077.2</v>
      </c>
    </row>
    <row r="34" spans="1:5" x14ac:dyDescent="0.3">
      <c r="A34" t="str">
        <f t="shared" si="0"/>
        <v>34182026</v>
      </c>
      <c r="B34">
        <v>3418</v>
      </c>
      <c r="C34">
        <v>2026</v>
      </c>
      <c r="D34" t="s">
        <v>36</v>
      </c>
      <c r="E34">
        <v>4252453.8612000002</v>
      </c>
    </row>
    <row r="35" spans="1:5" x14ac:dyDescent="0.3">
      <c r="A35" t="str">
        <f t="shared" si="0"/>
        <v>34182027</v>
      </c>
      <c r="B35">
        <v>3418</v>
      </c>
      <c r="C35">
        <v>2027</v>
      </c>
      <c r="D35" t="s">
        <v>36</v>
      </c>
      <c r="E35">
        <v>2058764.4819999998</v>
      </c>
    </row>
    <row r="36" spans="1:5" x14ac:dyDescent="0.3">
      <c r="A36" t="str">
        <f t="shared" si="0"/>
        <v>34312027</v>
      </c>
      <c r="B36">
        <v>3431</v>
      </c>
      <c r="C36">
        <v>2027</v>
      </c>
      <c r="D36" t="s">
        <v>50</v>
      </c>
      <c r="E36">
        <v>5825330.1919999998</v>
      </c>
    </row>
    <row r="37" spans="1:5" x14ac:dyDescent="0.3">
      <c r="A37" t="str">
        <f t="shared" si="0"/>
        <v>34312028</v>
      </c>
      <c r="B37">
        <v>3431</v>
      </c>
      <c r="C37">
        <v>2028</v>
      </c>
      <c r="D37" t="s">
        <v>50</v>
      </c>
      <c r="E37">
        <v>1102192.74</v>
      </c>
    </row>
    <row r="38" spans="1:5" x14ac:dyDescent="0.3">
      <c r="A38" t="str">
        <f t="shared" si="0"/>
        <v>34712027</v>
      </c>
      <c r="B38">
        <v>3471</v>
      </c>
      <c r="C38">
        <v>2027</v>
      </c>
      <c r="D38" t="s">
        <v>55</v>
      </c>
      <c r="E38">
        <v>6830512.4028000003</v>
      </c>
    </row>
    <row r="39" spans="1:5" x14ac:dyDescent="0.3">
      <c r="A39" t="str">
        <f t="shared" si="0"/>
        <v>34722027</v>
      </c>
      <c r="B39">
        <v>3472</v>
      </c>
      <c r="C39">
        <v>2027</v>
      </c>
      <c r="D39" t="s">
        <v>46</v>
      </c>
      <c r="E39">
        <v>262438.516</v>
      </c>
    </row>
    <row r="40" spans="1:5" x14ac:dyDescent="0.3">
      <c r="A40" t="str">
        <f t="shared" si="0"/>
        <v>34742028</v>
      </c>
      <c r="B40">
        <v>3474</v>
      </c>
      <c r="C40">
        <v>2028</v>
      </c>
      <c r="D40" t="s">
        <v>68</v>
      </c>
      <c r="E40">
        <v>3236371.2696000002</v>
      </c>
    </row>
    <row r="41" spans="1:5" x14ac:dyDescent="0.3">
      <c r="A41" t="str">
        <f t="shared" si="0"/>
        <v>34762028</v>
      </c>
      <c r="B41">
        <v>3476</v>
      </c>
      <c r="C41">
        <v>2028</v>
      </c>
      <c r="D41" t="s">
        <v>73</v>
      </c>
      <c r="E41">
        <v>324876.69799999997</v>
      </c>
    </row>
    <row r="42" spans="1:5" x14ac:dyDescent="0.3">
      <c r="A42" t="str">
        <f t="shared" si="0"/>
        <v>34792028</v>
      </c>
      <c r="B42">
        <v>3479</v>
      </c>
      <c r="C42">
        <v>2028</v>
      </c>
      <c r="D42" t="s">
        <v>72</v>
      </c>
      <c r="E42">
        <v>248435.122</v>
      </c>
    </row>
    <row r="43" spans="1:5" x14ac:dyDescent="0.3">
      <c r="A43" t="str">
        <f t="shared" si="0"/>
        <v>34862028</v>
      </c>
      <c r="B43">
        <v>3486</v>
      </c>
      <c r="C43">
        <v>2028</v>
      </c>
      <c r="D43" t="s">
        <v>71</v>
      </c>
      <c r="E43">
        <v>1053757.952</v>
      </c>
    </row>
    <row r="44" spans="1:5" x14ac:dyDescent="0.3">
      <c r="A44" t="str">
        <f t="shared" si="0"/>
        <v>35122027</v>
      </c>
      <c r="B44">
        <v>3512</v>
      </c>
      <c r="C44">
        <v>2027</v>
      </c>
      <c r="D44" t="s">
        <v>59</v>
      </c>
      <c r="E44">
        <v>66462.498000000007</v>
      </c>
    </row>
    <row r="45" spans="1:5" x14ac:dyDescent="0.3">
      <c r="A45" t="str">
        <f t="shared" si="0"/>
        <v>35122028</v>
      </c>
      <c r="B45">
        <v>3512</v>
      </c>
      <c r="C45">
        <v>2028</v>
      </c>
      <c r="D45" t="s">
        <v>59</v>
      </c>
      <c r="E45">
        <v>2453888.9863999998</v>
      </c>
    </row>
    <row r="46" spans="1:5" x14ac:dyDescent="0.3">
      <c r="A46" t="str">
        <f t="shared" si="0"/>
        <v>36232028</v>
      </c>
      <c r="B46">
        <v>3623</v>
      </c>
      <c r="C46">
        <v>2028</v>
      </c>
      <c r="D46" t="s">
        <v>70</v>
      </c>
      <c r="E46">
        <v>2260542.0520000001</v>
      </c>
    </row>
    <row r="47" spans="1:5" x14ac:dyDescent="0.3">
      <c r="A47" t="str">
        <f t="shared" si="0"/>
        <v>38252028</v>
      </c>
      <c r="B47">
        <v>3825</v>
      </c>
      <c r="C47">
        <v>2028</v>
      </c>
      <c r="D47" t="s">
        <v>66</v>
      </c>
      <c r="E47">
        <v>334431.89500000002</v>
      </c>
    </row>
    <row r="48" spans="1:5" x14ac:dyDescent="0.3">
      <c r="A48" t="str">
        <f t="shared" si="0"/>
        <v>55112026</v>
      </c>
      <c r="B48">
        <v>5511</v>
      </c>
      <c r="C48">
        <v>2026</v>
      </c>
      <c r="D48" t="s">
        <v>40</v>
      </c>
      <c r="E48">
        <v>1289372.4612</v>
      </c>
    </row>
    <row r="49" spans="1:5" x14ac:dyDescent="0.3">
      <c r="A49" t="str">
        <f t="shared" si="0"/>
        <v>55112028</v>
      </c>
      <c r="B49">
        <v>5511</v>
      </c>
      <c r="C49">
        <v>2028</v>
      </c>
      <c r="D49" t="s">
        <v>40</v>
      </c>
      <c r="E49">
        <v>11748948.684599999</v>
      </c>
    </row>
    <row r="50" spans="1:5" x14ac:dyDescent="0.3">
      <c r="A50" t="str">
        <f t="shared" si="0"/>
        <v>55312027</v>
      </c>
      <c r="B50">
        <v>5531</v>
      </c>
      <c r="C50">
        <v>2027</v>
      </c>
      <c r="D50" t="s">
        <v>58</v>
      </c>
      <c r="E50">
        <v>366656.04359999998</v>
      </c>
    </row>
    <row r="51" spans="1:5" x14ac:dyDescent="0.3">
      <c r="A51" t="str">
        <f t="shared" si="0"/>
        <v>55312028</v>
      </c>
      <c r="B51">
        <v>5531</v>
      </c>
      <c r="C51">
        <v>2028</v>
      </c>
      <c r="D51" t="s">
        <v>58</v>
      </c>
      <c r="E51">
        <v>195618.52799999999</v>
      </c>
    </row>
    <row r="52" spans="1:5" x14ac:dyDescent="0.3">
      <c r="A52" t="str">
        <f t="shared" si="0"/>
        <v>55432027</v>
      </c>
      <c r="B52">
        <v>5543</v>
      </c>
      <c r="C52">
        <v>2027</v>
      </c>
      <c r="D52" t="s">
        <v>60</v>
      </c>
      <c r="E52">
        <v>3516194.0136000002</v>
      </c>
    </row>
    <row r="53" spans="1:5" x14ac:dyDescent="0.3">
      <c r="A53" t="str">
        <f t="shared" si="0"/>
        <v>55432028</v>
      </c>
      <c r="B53">
        <v>5543</v>
      </c>
      <c r="C53">
        <v>2028</v>
      </c>
      <c r="D53" t="s">
        <v>60</v>
      </c>
      <c r="E53">
        <v>811236.73600000003</v>
      </c>
    </row>
    <row r="54" spans="1:5" x14ac:dyDescent="0.3">
      <c r="A54" t="str">
        <f t="shared" si="0"/>
        <v>67432028</v>
      </c>
      <c r="B54">
        <v>6743</v>
      </c>
      <c r="C54">
        <v>2028</v>
      </c>
      <c r="D54" t="s">
        <v>63</v>
      </c>
      <c r="E54">
        <v>1299506.7919999999</v>
      </c>
    </row>
    <row r="55" spans="1:5" x14ac:dyDescent="0.3">
      <c r="A55" t="str">
        <f t="shared" si="0"/>
        <v>67462028</v>
      </c>
      <c r="B55">
        <v>6746</v>
      </c>
      <c r="C55">
        <v>2028</v>
      </c>
      <c r="D55" t="s">
        <v>64</v>
      </c>
      <c r="E55">
        <v>573311.81999999995</v>
      </c>
    </row>
    <row r="56" spans="1:5" x14ac:dyDescent="0.3">
      <c r="A56" t="str">
        <f t="shared" si="0"/>
        <v>67482027</v>
      </c>
      <c r="B56">
        <v>6748</v>
      </c>
      <c r="C56">
        <v>2027</v>
      </c>
      <c r="D56" t="s">
        <v>44</v>
      </c>
      <c r="E56">
        <v>5232325.78</v>
      </c>
    </row>
    <row r="57" spans="1:5" x14ac:dyDescent="0.3">
      <c r="A57" t="str">
        <f t="shared" si="0"/>
        <v>69902027</v>
      </c>
      <c r="B57">
        <v>6990</v>
      </c>
      <c r="C57">
        <v>2027</v>
      </c>
      <c r="D57" t="s">
        <v>43</v>
      </c>
      <c r="E57">
        <v>83509.664000000004</v>
      </c>
    </row>
    <row r="58" spans="1:5" x14ac:dyDescent="0.3">
      <c r="A58" t="str">
        <f t="shared" si="0"/>
        <v>71252027</v>
      </c>
      <c r="B58">
        <v>7125</v>
      </c>
      <c r="C58">
        <v>2027</v>
      </c>
      <c r="D58" t="s">
        <v>42</v>
      </c>
      <c r="E58">
        <v>324380.29759999999</v>
      </c>
    </row>
    <row r="59" spans="1:5" x14ac:dyDescent="0.3">
      <c r="A59" t="str">
        <f t="shared" si="0"/>
        <v>71252028</v>
      </c>
      <c r="B59">
        <v>7125</v>
      </c>
      <c r="C59">
        <v>2028</v>
      </c>
      <c r="D59" t="s">
        <v>42</v>
      </c>
      <c r="E59">
        <v>6985746.8175999997</v>
      </c>
    </row>
    <row r="60" spans="1:5" x14ac:dyDescent="0.3">
      <c r="A60" t="str">
        <f t="shared" si="0"/>
        <v>71302028</v>
      </c>
      <c r="B60">
        <v>7130</v>
      </c>
      <c r="C60">
        <v>2028</v>
      </c>
      <c r="D60" t="s">
        <v>62</v>
      </c>
      <c r="E60">
        <v>99693.747000000003</v>
      </c>
    </row>
    <row r="61" spans="1:5" x14ac:dyDescent="0.3">
      <c r="A61" t="str">
        <f t="shared" si="0"/>
        <v>85652028</v>
      </c>
      <c r="B61">
        <v>8565</v>
      </c>
      <c r="C61">
        <v>2028</v>
      </c>
      <c r="D61" t="s">
        <v>65</v>
      </c>
      <c r="E61">
        <v>4280993.82</v>
      </c>
    </row>
    <row r="62" spans="1:5" x14ac:dyDescent="0.3">
      <c r="A62" t="str">
        <f t="shared" si="0"/>
        <v>132332027</v>
      </c>
      <c r="B62">
        <v>13233</v>
      </c>
      <c r="C62">
        <v>2027</v>
      </c>
      <c r="D62" t="s">
        <v>47</v>
      </c>
      <c r="E62">
        <v>3491388.2932000002</v>
      </c>
    </row>
    <row r="63" spans="1:5" x14ac:dyDescent="0.3">
      <c r="A63" t="str">
        <f t="shared" si="0"/>
        <v>132332028</v>
      </c>
      <c r="B63">
        <v>13233</v>
      </c>
      <c r="C63">
        <v>2028</v>
      </c>
      <c r="D63" t="s">
        <v>47</v>
      </c>
      <c r="E63">
        <v>1622187.48</v>
      </c>
    </row>
    <row r="64" spans="1:5" x14ac:dyDescent="0.3">
      <c r="A64" t="str">
        <f t="shared" si="0"/>
        <v>(пусто)Итого 2026 год</v>
      </c>
      <c r="B64" t="s">
        <v>125</v>
      </c>
      <c r="C64" t="s">
        <v>41</v>
      </c>
      <c r="D64" t="s">
        <v>125</v>
      </c>
      <c r="E64">
        <v>12744769.7644</v>
      </c>
    </row>
    <row r="65" spans="1:5" x14ac:dyDescent="0.3">
      <c r="A65" t="str">
        <f t="shared" si="0"/>
        <v>(пусто)Итого 2027 год</v>
      </c>
      <c r="B65" t="s">
        <v>125</v>
      </c>
      <c r="C65" t="s">
        <v>61</v>
      </c>
      <c r="D65" t="s">
        <v>125</v>
      </c>
      <c r="E65">
        <v>62029040.823399998</v>
      </c>
    </row>
    <row r="66" spans="1:5" x14ac:dyDescent="0.3">
      <c r="A66" t="str">
        <f t="shared" si="0"/>
        <v>(пусто)Итого 2028 год</v>
      </c>
      <c r="B66" t="s">
        <v>125</v>
      </c>
      <c r="C66" t="s">
        <v>76</v>
      </c>
      <c r="D66" t="s">
        <v>125</v>
      </c>
      <c r="E66">
        <v>112287984.88</v>
      </c>
    </row>
    <row r="67" spans="1:5" x14ac:dyDescent="0.3">
      <c r="A67" t="str">
        <f t="shared" si="0"/>
        <v>(пусто)(пусто)</v>
      </c>
      <c r="B67" t="s">
        <v>125</v>
      </c>
      <c r="C67" t="s">
        <v>125</v>
      </c>
      <c r="D67" t="s">
        <v>107</v>
      </c>
      <c r="E67">
        <v>187061795.463</v>
      </c>
    </row>
    <row r="68" spans="1:5" x14ac:dyDescent="0.3">
      <c r="A68" t="str">
        <f t="shared" ref="A68:A109" si="1">B68&amp;C68</f>
        <v>(пусто)(пусто)</v>
      </c>
      <c r="B68" t="s">
        <v>125</v>
      </c>
      <c r="C68" t="s">
        <v>125</v>
      </c>
      <c r="D68" t="s">
        <v>125</v>
      </c>
    </row>
    <row r="69" spans="1:5" x14ac:dyDescent="0.3">
      <c r="A69" t="str">
        <f t="shared" si="1"/>
        <v/>
      </c>
    </row>
    <row r="70" spans="1:5" x14ac:dyDescent="0.3">
      <c r="A70" t="str">
        <f t="shared" si="1"/>
        <v/>
      </c>
    </row>
    <row r="71" spans="1:5" x14ac:dyDescent="0.3">
      <c r="A71" t="str">
        <f t="shared" si="1"/>
        <v/>
      </c>
    </row>
    <row r="72" spans="1:5" x14ac:dyDescent="0.3">
      <c r="A72" t="str">
        <f t="shared" si="1"/>
        <v/>
      </c>
    </row>
    <row r="73" spans="1:5" x14ac:dyDescent="0.3">
      <c r="A73" t="str">
        <f t="shared" si="1"/>
        <v/>
      </c>
    </row>
    <row r="74" spans="1:5" x14ac:dyDescent="0.3">
      <c r="A74" t="str">
        <f t="shared" si="1"/>
        <v/>
      </c>
    </row>
    <row r="75" spans="1:5" x14ac:dyDescent="0.3">
      <c r="A75" t="str">
        <f t="shared" si="1"/>
        <v/>
      </c>
    </row>
    <row r="76" spans="1:5" x14ac:dyDescent="0.3">
      <c r="A76" t="str">
        <f t="shared" si="1"/>
        <v/>
      </c>
    </row>
    <row r="77" spans="1:5" x14ac:dyDescent="0.3">
      <c r="A77" t="str">
        <f t="shared" si="1"/>
        <v/>
      </c>
    </row>
    <row r="78" spans="1:5" x14ac:dyDescent="0.3">
      <c r="A78" t="str">
        <f t="shared" si="1"/>
        <v/>
      </c>
    </row>
    <row r="79" spans="1:5" x14ac:dyDescent="0.3">
      <c r="A79" t="str">
        <f t="shared" si="1"/>
        <v/>
      </c>
    </row>
    <row r="80" spans="1:5" x14ac:dyDescent="0.3">
      <c r="A80" t="str">
        <f t="shared" si="1"/>
        <v/>
      </c>
    </row>
    <row r="81" spans="1:1" x14ac:dyDescent="0.3">
      <c r="A81" t="str">
        <f t="shared" si="1"/>
        <v/>
      </c>
    </row>
    <row r="82" spans="1:1" x14ac:dyDescent="0.3">
      <c r="A82" t="str">
        <f t="shared" si="1"/>
        <v/>
      </c>
    </row>
    <row r="83" spans="1:1" x14ac:dyDescent="0.3">
      <c r="A83" t="str">
        <f t="shared" si="1"/>
        <v/>
      </c>
    </row>
    <row r="84" spans="1:1" x14ac:dyDescent="0.3">
      <c r="A84" t="str">
        <f t="shared" si="1"/>
        <v/>
      </c>
    </row>
    <row r="85" spans="1:1" x14ac:dyDescent="0.3">
      <c r="A85" t="str">
        <f t="shared" si="1"/>
        <v/>
      </c>
    </row>
    <row r="86" spans="1:1" x14ac:dyDescent="0.3">
      <c r="A86" t="str">
        <f t="shared" si="1"/>
        <v/>
      </c>
    </row>
    <row r="87" spans="1:1" x14ac:dyDescent="0.3">
      <c r="A87" t="str">
        <f t="shared" si="1"/>
        <v/>
      </c>
    </row>
    <row r="88" spans="1:1" x14ac:dyDescent="0.3">
      <c r="A88" t="str">
        <f t="shared" si="1"/>
        <v/>
      </c>
    </row>
    <row r="89" spans="1:1" x14ac:dyDescent="0.3">
      <c r="A89" t="str">
        <f t="shared" si="1"/>
        <v/>
      </c>
    </row>
    <row r="90" spans="1:1" x14ac:dyDescent="0.3">
      <c r="A90" t="str">
        <f t="shared" si="1"/>
        <v/>
      </c>
    </row>
    <row r="91" spans="1:1" x14ac:dyDescent="0.3">
      <c r="A91" t="str">
        <f t="shared" si="1"/>
        <v/>
      </c>
    </row>
    <row r="92" spans="1:1" x14ac:dyDescent="0.3">
      <c r="A92" t="str">
        <f t="shared" si="1"/>
        <v/>
      </c>
    </row>
    <row r="93" spans="1:1" x14ac:dyDescent="0.3">
      <c r="A93" t="str">
        <f t="shared" si="1"/>
        <v/>
      </c>
    </row>
    <row r="94" spans="1:1" x14ac:dyDescent="0.3">
      <c r="A94" t="str">
        <f t="shared" si="1"/>
        <v/>
      </c>
    </row>
    <row r="95" spans="1:1" x14ac:dyDescent="0.3">
      <c r="A95" t="str">
        <f t="shared" si="1"/>
        <v/>
      </c>
    </row>
    <row r="96" spans="1:1" x14ac:dyDescent="0.3">
      <c r="A96" t="str">
        <f t="shared" si="1"/>
        <v/>
      </c>
    </row>
    <row r="97" spans="1:1" x14ac:dyDescent="0.3">
      <c r="A97" t="str">
        <f t="shared" si="1"/>
        <v/>
      </c>
    </row>
    <row r="98" spans="1:1" x14ac:dyDescent="0.3">
      <c r="A98" t="str">
        <f t="shared" si="1"/>
        <v/>
      </c>
    </row>
    <row r="99" spans="1:1" x14ac:dyDescent="0.3">
      <c r="A99" t="str">
        <f t="shared" si="1"/>
        <v/>
      </c>
    </row>
    <row r="100" spans="1:1" x14ac:dyDescent="0.3">
      <c r="A100" t="str">
        <f t="shared" si="1"/>
        <v/>
      </c>
    </row>
    <row r="101" spans="1:1" x14ac:dyDescent="0.3">
      <c r="A101" t="str">
        <f t="shared" si="1"/>
        <v/>
      </c>
    </row>
    <row r="102" spans="1:1" x14ac:dyDescent="0.3">
      <c r="A102" t="str">
        <f t="shared" si="1"/>
        <v/>
      </c>
    </row>
    <row r="103" spans="1:1" x14ac:dyDescent="0.3">
      <c r="A103" t="str">
        <f t="shared" si="1"/>
        <v/>
      </c>
    </row>
    <row r="104" spans="1:1" x14ac:dyDescent="0.3">
      <c r="A104" t="str">
        <f t="shared" si="1"/>
        <v/>
      </c>
    </row>
    <row r="105" spans="1:1" x14ac:dyDescent="0.3">
      <c r="A105" t="str">
        <f t="shared" si="1"/>
        <v/>
      </c>
    </row>
    <row r="106" spans="1:1" x14ac:dyDescent="0.3">
      <c r="A106" t="str">
        <f t="shared" si="1"/>
        <v/>
      </c>
    </row>
    <row r="107" spans="1:1" x14ac:dyDescent="0.3">
      <c r="A107" t="str">
        <f t="shared" si="1"/>
        <v/>
      </c>
    </row>
    <row r="108" spans="1:1" x14ac:dyDescent="0.3">
      <c r="A108" t="str">
        <f t="shared" si="1"/>
        <v/>
      </c>
    </row>
    <row r="109" spans="1:1" x14ac:dyDescent="0.3">
      <c r="A109" t="str">
        <f t="shared" si="1"/>
        <v/>
      </c>
    </row>
  </sheetData>
  <sheetProtection algorithmName="SHA-512" hashValue="S8uWbjjHLNbd83QKBkTCEyj4GTkzjLHNA85/lR2FiqVnGXayjrrgn0ungTQMy0nuvFIPKZdo6qQYG8DiLsAqsg==" saltValue="ZbxzJQ53ZNMrqFHeTUtPOA==" spinCount="100000" sheet="1" objects="1" scenarios="1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1</vt:lpstr>
      <vt:lpstr>Таблица 2</vt:lpstr>
      <vt:lpstr>Таблица 3</vt:lpstr>
      <vt:lpstr>Лист1</vt:lpstr>
      <vt:lpstr>'Таблица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ОпоОиОВ</cp:lastModifiedBy>
  <cp:revision>1</cp:revision>
  <cp:lastPrinted>2025-05-29T06:13:55Z</cp:lastPrinted>
  <dcterms:modified xsi:type="dcterms:W3CDTF">2025-05-29T06:14:42Z</dcterms:modified>
</cp:coreProperties>
</file>