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76" windowWidth="18552" windowHeight="11016"/>
  </bookViews>
  <sheets>
    <sheet name="форма 2п для МО и ГО" sheetId="2" r:id="rId1"/>
  </sheets>
  <definedNames>
    <definedName name="_xlnm.Print_Titles" localSheetId="0">'форма 2п для МО и ГО'!$5:$7</definedName>
    <definedName name="_xlnm.Print_Area" localSheetId="0">'форма 2п для МО и ГО'!$A$1:$N$191</definedName>
  </definedNames>
  <calcPr calcId="145621"/>
</workbook>
</file>

<file path=xl/calcChain.xml><?xml version="1.0" encoding="utf-8"?>
<calcChain xmlns="http://schemas.openxmlformats.org/spreadsheetml/2006/main">
  <c r="I109" i="2" l="1"/>
  <c r="J109" i="2"/>
  <c r="K109" i="2"/>
  <c r="L109" i="2"/>
  <c r="M109" i="2"/>
  <c r="N109" i="2"/>
  <c r="H109" i="2"/>
  <c r="D166" i="2" l="1"/>
  <c r="F165" i="2"/>
  <c r="F166" i="2" s="1"/>
  <c r="G165" i="2"/>
  <c r="G166" i="2" s="1"/>
  <c r="H165" i="2"/>
  <c r="H166" i="2" s="1"/>
  <c r="I165" i="2"/>
  <c r="I166" i="2" s="1"/>
  <c r="J165" i="2"/>
  <c r="J166" i="2" s="1"/>
  <c r="K165" i="2"/>
  <c r="K166" i="2" s="1"/>
  <c r="L165" i="2"/>
  <c r="L166" i="2" s="1"/>
  <c r="M165" i="2"/>
  <c r="M166" i="2" s="1"/>
  <c r="N165" i="2"/>
  <c r="N166" i="2" s="1"/>
  <c r="E165" i="2"/>
  <c r="E166" i="2" s="1"/>
  <c r="N93" i="2"/>
  <c r="M93" i="2"/>
  <c r="L93" i="2"/>
  <c r="K93" i="2"/>
  <c r="J93" i="2"/>
  <c r="I93" i="2"/>
  <c r="H93" i="2"/>
  <c r="G93" i="2"/>
  <c r="F93" i="2"/>
  <c r="E93" i="2"/>
  <c r="D93" i="2"/>
  <c r="N91" i="2"/>
  <c r="M91" i="2"/>
  <c r="K91" i="2"/>
  <c r="J91" i="2"/>
  <c r="H91" i="2"/>
  <c r="G91" i="2"/>
  <c r="L91" i="2"/>
  <c r="I91" i="2"/>
  <c r="F91" i="2"/>
  <c r="E91" i="2"/>
  <c r="D91" i="2"/>
  <c r="N74" i="2" l="1"/>
  <c r="M74" i="2"/>
  <c r="K74" i="2"/>
  <c r="J74" i="2"/>
  <c r="L74" i="2"/>
  <c r="I74" i="2"/>
  <c r="H74" i="2"/>
  <c r="G74" i="2"/>
  <c r="F74" i="2"/>
  <c r="E74" i="2"/>
  <c r="D74" i="2"/>
  <c r="N72" i="2"/>
  <c r="K72" i="2"/>
  <c r="M72" i="2"/>
  <c r="J72" i="2"/>
  <c r="L72" i="2"/>
  <c r="I72" i="2"/>
  <c r="H72" i="2"/>
  <c r="G72" i="2"/>
  <c r="F72" i="2"/>
  <c r="E72" i="2"/>
  <c r="D72" i="2"/>
  <c r="N70" i="2"/>
  <c r="M70" i="2"/>
  <c r="K70" i="2"/>
  <c r="J70" i="2"/>
  <c r="L70" i="2"/>
  <c r="I70" i="2"/>
  <c r="H70" i="2"/>
  <c r="G70" i="2"/>
  <c r="F70" i="2"/>
  <c r="E70" i="2"/>
  <c r="D70" i="2"/>
  <c r="I21" i="2" l="1"/>
  <c r="J21" i="2"/>
  <c r="K21" i="2"/>
  <c r="L21" i="2"/>
  <c r="M21" i="2"/>
  <c r="N21" i="2"/>
  <c r="H21" i="2"/>
  <c r="G21" i="2"/>
  <c r="E21" i="2"/>
  <c r="F21" i="2"/>
  <c r="D21" i="2"/>
  <c r="I23" i="2"/>
  <c r="J23" i="2"/>
  <c r="K23" i="2"/>
  <c r="L23" i="2"/>
  <c r="M23" i="2"/>
  <c r="N23" i="2"/>
  <c r="H23" i="2"/>
  <c r="G23" i="2"/>
  <c r="E23" i="2"/>
  <c r="F23" i="2"/>
  <c r="D23" i="2"/>
  <c r="H161" i="2"/>
  <c r="L161" i="2"/>
  <c r="M161" i="2"/>
  <c r="N161" i="2"/>
  <c r="J161" i="2"/>
  <c r="K161" i="2"/>
  <c r="I161" i="2"/>
  <c r="G161" i="2"/>
  <c r="E161" i="2"/>
  <c r="F161" i="2"/>
  <c r="D161" i="2"/>
  <c r="F17" i="2"/>
  <c r="G17" i="2"/>
  <c r="H17" i="2"/>
  <c r="I17" i="2"/>
  <c r="J17" i="2"/>
  <c r="K17" i="2"/>
  <c r="L17" i="2"/>
  <c r="M17" i="2"/>
  <c r="N17" i="2"/>
  <c r="E17" i="2"/>
</calcChain>
</file>

<file path=xl/comments1.xml><?xml version="1.0" encoding="utf-8"?>
<comments xmlns="http://schemas.openxmlformats.org/spreadsheetml/2006/main">
  <authors>
    <author>akmrsk_Cherbina_EA</author>
  </authors>
  <commentList>
    <comment ref="A160" authorId="0">
      <text>
        <r>
          <rPr>
            <b/>
            <sz val="9"/>
            <color indexed="81"/>
            <rFont val="Tahoma"/>
            <family val="2"/>
            <charset val="204"/>
          </rPr>
          <t>akmrsk_Cherbina_EA:</t>
        </r>
        <r>
          <rPr>
            <sz val="9"/>
            <color indexed="81"/>
            <rFont val="Tahoma"/>
            <family val="2"/>
            <charset val="204"/>
          </rPr>
          <t xml:space="preserve">
статистика</t>
        </r>
      </text>
    </comment>
  </commentList>
</comments>
</file>

<file path=xl/sharedStrings.xml><?xml version="1.0" encoding="utf-8"?>
<sst xmlns="http://schemas.openxmlformats.org/spreadsheetml/2006/main" count="1064" uniqueCount="223">
  <si>
    <t>Продукция сельского хозяйства</t>
  </si>
  <si>
    <t>Индекс производства продукции сельского хозяйства</t>
  </si>
  <si>
    <t>Продукция растениеводства</t>
  </si>
  <si>
    <t>Индекс производства продукции растениеводства</t>
  </si>
  <si>
    <t>Продукция животноводства</t>
  </si>
  <si>
    <t>Индекс производства продукции животноводства</t>
  </si>
  <si>
    <t>Валовой сбор зерна (в весе после доработки)</t>
  </si>
  <si>
    <t>тыс. тонн</t>
  </si>
  <si>
    <t xml:space="preserve">Валовой сбор сахарной свеклы </t>
  </si>
  <si>
    <t>Валовой сбор семян масличных культур – всего</t>
  </si>
  <si>
    <t>в том числе подсолнечника</t>
  </si>
  <si>
    <t>%</t>
  </si>
  <si>
    <t>Объем платных услуг населению</t>
  </si>
  <si>
    <t>единиц</t>
  </si>
  <si>
    <t>тыс. чел.</t>
  </si>
  <si>
    <t>Индекс физического объема инвестиций в основной капитал</t>
  </si>
  <si>
    <t>Собственные средства</t>
  </si>
  <si>
    <t>млн.руб.</t>
  </si>
  <si>
    <t>Уровень зарегистрированной безработицы (на конец года)</t>
  </si>
  <si>
    <t>чел.</t>
  </si>
  <si>
    <t>Численность детей в дошкольных образовательных учреждениях</t>
  </si>
  <si>
    <t xml:space="preserve">Обеспеченность: </t>
  </si>
  <si>
    <t>больничными койками на 10 000 человек населения</t>
  </si>
  <si>
    <t xml:space="preserve"> коек </t>
  </si>
  <si>
    <t>общедоступными  библиотеками</t>
  </si>
  <si>
    <t>учрежд. на 100 тыс.населения</t>
  </si>
  <si>
    <t>учреждениями культурно-досугового типа</t>
  </si>
  <si>
    <t>дошкольными образовательными учреждениями</t>
  </si>
  <si>
    <t>Численность иностранных граждан, прибывших в регион по цели поездки туризм</t>
  </si>
  <si>
    <t>Численность российских граждан, выехавших за границу</t>
  </si>
  <si>
    <t>% к предыдущему году в действующих ценах</t>
  </si>
  <si>
    <t>мест на 1000 детей в возрасте 1-6 лет</t>
  </si>
  <si>
    <t>Показатели</t>
  </si>
  <si>
    <t>Единица измерения</t>
  </si>
  <si>
    <t>Общий коэффициент смертности</t>
  </si>
  <si>
    <t>число умерших на 1000 человек населения</t>
  </si>
  <si>
    <t>Коэффициент естественного прироста населения</t>
  </si>
  <si>
    <t>на 1000 человек населения</t>
  </si>
  <si>
    <t xml:space="preserve">млн. руб. </t>
  </si>
  <si>
    <t>Оборот малых и средних предприятий, включая микропредприятия</t>
  </si>
  <si>
    <t>Объем отгруженных товаров собственного производства, выполненных работ и услуг собственными силами - РАЗДЕЛ C: Обрабатывающие производства</t>
  </si>
  <si>
    <t>Темп роста отгрузки - РАЗДЕЛ C: Обрабатывающие производства</t>
  </si>
  <si>
    <t>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</si>
  <si>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- РАЗДЕЛ E: Водоснабжение; водоотведение, организация сбора и утилизации отходов, деятельность по ликвидации загрязнений</t>
  </si>
  <si>
    <t>Темп роста отгрузки - РАЗДЕЛ E: Водоснабжение; водоотведение, организация сбора и утилизации отходов, деятельность по ликвидации загрязнений</t>
  </si>
  <si>
    <t>Водоснабжение; водоотведение, организация сбора и утилизации отходов, деятельность по ликвидации загрязнений</t>
  </si>
  <si>
    <t>базовый</t>
  </si>
  <si>
    <t>консервативный</t>
  </si>
  <si>
    <t>1 вариант</t>
  </si>
  <si>
    <t>2 вариант</t>
  </si>
  <si>
    <t>Темп роста отгрузки - РАЗДЕЛ D: 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</si>
  <si>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- РАЗДЕЛ D: Обеспечение электрической энергией, газом и паром; кондиционирование воздуха</t>
  </si>
  <si>
    <t>Ожидаемая продолжительность жизни при рождении</t>
  </si>
  <si>
    <t>число лет</t>
  </si>
  <si>
    <t>Привлеченные средства, из них:</t>
  </si>
  <si>
    <t>Налоговые и неналоговые доходы, всего</t>
  </si>
  <si>
    <t>Неналоговые доходы</t>
  </si>
  <si>
    <t>Безвозмездные поступления всего, в том числе</t>
  </si>
  <si>
    <t>% г/г</t>
  </si>
  <si>
    <t xml:space="preserve">Доходы консолидированного бюджета </t>
  </si>
  <si>
    <t>Дефицит(-),профицит(+) консолидированного бюджета</t>
  </si>
  <si>
    <t>Государственный долг муниципального образования</t>
  </si>
  <si>
    <t>рублей</t>
  </si>
  <si>
    <t>Темп роста фонда заработной платы работников организаций</t>
  </si>
  <si>
    <t>Население</t>
  </si>
  <si>
    <t>Численность населения трудоспособного возраста
(на 1 января года)</t>
  </si>
  <si>
    <t>Численность населения старше трудоспособного возраста
(на 1 января года)</t>
  </si>
  <si>
    <t>число родившихся живыми
на 1000 человек населения</t>
  </si>
  <si>
    <t>млн руб.</t>
  </si>
  <si>
    <t>Промышленное производство</t>
  </si>
  <si>
    <t>% к предыдущему году
в сопоставимых ценах</t>
  </si>
  <si>
    <t>Сельское хозяйство</t>
  </si>
  <si>
    <t>Строительство</t>
  </si>
  <si>
    <t>Объем работ, выполненных по виду деятельности "Строительство"</t>
  </si>
  <si>
    <t>в ценах соответствующих лет; млн руб.</t>
  </si>
  <si>
    <t>Индекс физического объема работ, выполненных по виду деятельности "Строительство"</t>
  </si>
  <si>
    <t>тыс. кв. м общей площади</t>
  </si>
  <si>
    <t>Торговля и услуги населению</t>
  </si>
  <si>
    <t>млн рублей</t>
  </si>
  <si>
    <t>Индекс физического объема платных услуг населению</t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</si>
  <si>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</si>
  <si>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млрд руб.</t>
  </si>
  <si>
    <t>налог на прибыль организаций</t>
  </si>
  <si>
    <t>налог на доходы физических лиц</t>
  </si>
  <si>
    <t>налог на добычу полезных ископаемых</t>
  </si>
  <si>
    <t>акцизы</t>
  </si>
  <si>
    <t>налог, взимаемый в связи с применением упрощенной системы налогообложения</t>
  </si>
  <si>
    <t>налог на имущество физических лиц</t>
  </si>
  <si>
    <t>налог на имущество организаций</t>
  </si>
  <si>
    <t>налог на игорный бизнес</t>
  </si>
  <si>
    <t>транспортный налог</t>
  </si>
  <si>
    <t>земельный налог</t>
  </si>
  <si>
    <t>дотации на выравнивание бюджетной обеспеченности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</si>
  <si>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</si>
  <si>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</si>
  <si>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</si>
  <si>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</si>
  <si>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</si>
  <si>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</si>
  <si>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</si>
  <si>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</si>
  <si>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</si>
  <si>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</si>
  <si>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</si>
  <si>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</si>
  <si>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</si>
  <si>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Труд и занятость</t>
  </si>
  <si>
    <t>Численность рабочей силы</t>
  </si>
  <si>
    <t>Среднегодовая численность занятых в экономике (по данным баланса трудовых ресурсов)</t>
  </si>
  <si>
    <t>Темп роста номинальной начисленной среднемесячной заработной платы работников организаций</t>
  </si>
  <si>
    <t>Общая численность безработных (по методологии МОТ)</t>
  </si>
  <si>
    <t>Численность безработных, зарегистрированных в государственных учреждениях службы занятости населения (на конец года)</t>
  </si>
  <si>
    <t>Финансы организаций</t>
  </si>
  <si>
    <t>Темп роста прибыли прибыльных организаций для целей бухгалтерского учета</t>
  </si>
  <si>
    <t xml:space="preserve">Консолидированный бюджет </t>
  </si>
  <si>
    <t>Расходы консолидированного бюджета, в том числе по направлениям:</t>
  </si>
  <si>
    <t xml:space="preserve">Производство важнейших видов продукции в натуральном выражении </t>
  </si>
  <si>
    <t>Развитие социальной сферы</t>
  </si>
  <si>
    <t>Туризм</t>
  </si>
  <si>
    <t>Инвестиции в основной капитал</t>
  </si>
  <si>
    <t>в ценах соответствующих лет; млн. руб.</t>
  </si>
  <si>
    <t>% к предыдущему году в сопоставимых ценах</t>
  </si>
  <si>
    <t>Индекс физического объема</t>
  </si>
  <si>
    <t>Инвестиции в основной капитал по источникам финансирования</t>
  </si>
  <si>
    <t>млн. рублей</t>
  </si>
  <si>
    <t xml:space="preserve">     кредиты банков, в том числе:</t>
  </si>
  <si>
    <t xml:space="preserve">     кредиты иностранных банков</t>
  </si>
  <si>
    <t>Заемные средства других организаций</t>
  </si>
  <si>
    <t>Бюджетные средства, в том числе:</t>
  </si>
  <si>
    <t xml:space="preserve">     федеральный бюджет</t>
  </si>
  <si>
    <t xml:space="preserve">     бюджеты субъектов Российской Федерации</t>
  </si>
  <si>
    <t xml:space="preserve">     из местных бюджетов</t>
  </si>
  <si>
    <t>Прочие</t>
  </si>
  <si>
    <t>Инвестиции</t>
  </si>
  <si>
    <t>Малое и среднее предпринимательство, включая микропредприятия (без учета индивидуальных предпринимателей)</t>
  </si>
  <si>
    <t>Налоговые доходы консолидированного бюджета муниципального образования Ставропольского края всего, в том числе:</t>
  </si>
  <si>
    <t>Отчет</t>
  </si>
  <si>
    <t>Оценка показателя</t>
  </si>
  <si>
    <t>Прогноз</t>
  </si>
  <si>
    <t>субсидии из федерального бюджета</t>
  </si>
  <si>
    <t>субвенции из федерального бюджета</t>
  </si>
  <si>
    <t>дотации из федерального бюджета, в том числе:</t>
  </si>
  <si>
    <t>Численность трудовых ресурсов – всего, в том числе:</t>
  </si>
  <si>
    <t>трудоспособное население в трудоспособном возрасте</t>
  </si>
  <si>
    <t>иностранные трудовые мигранты</t>
  </si>
  <si>
    <t>численность лиц старше трудоспособного возраста и подростков, занятых в экономике, в том числе:</t>
  </si>
  <si>
    <t>пенсионеры старше трудоспособного возраста</t>
  </si>
  <si>
    <t>подростки моложе трудоспособного возраста</t>
  </si>
  <si>
    <t xml:space="preserve">Темп роста отгрузки товаров собственного производства, выполненных работ и услуг собственными силами по промышленным видам экономической деятельности </t>
  </si>
  <si>
    <t>Объем отгруженных товаров собственного производства, выполненных работ и услуг собственными силами - 10 Производство пищевых продуктов*</t>
  </si>
  <si>
    <t>Темп роста отгрузки -10 Производство пищевых продуктов*</t>
  </si>
  <si>
    <t>Темп роста отгрузки - 12 Производство табачных изделий *</t>
  </si>
  <si>
    <t>Объем отгруженных товаров собственного производства, выполненных работ и услуг собственными силами - 13 Производство текстильных изделий*</t>
  </si>
  <si>
    <t>Объем отгруженных товаров собственного производства, выполненных работ и услуг собственными силами - 12 Производство табачных изделий*</t>
  </si>
  <si>
    <t>Темп роста отгрузки -11 Производство напитков*</t>
  </si>
  <si>
    <t>Объем отгруженных товаров собственного производства, выполненных работ и услуг собственными силами - 11 Производство напитков*</t>
  </si>
  <si>
    <t>Темп роста отгрузки - 13 Производство текстильных изделий*</t>
  </si>
  <si>
    <t>Объем отгруженных товаров собственного производства, выполненных работ и услуг собственными силами - 14 Производство одежды*</t>
  </si>
  <si>
    <t>Темп роста отгрузки - 14 Производство одежды*</t>
  </si>
  <si>
    <t>Объем отгруженных товаров собственного производства, выполненных работ и услуг собственными силами - 16 Обработка древесины и производство изделий из дерева и пробки, кроме мебели, производство изделий из соломки и материалов для плетения*</t>
  </si>
  <si>
    <t>Темп отгрузки - 16 Обработка древесины и производство изделий из дерева и пробки, кроме мебели, производство изделий из соломки и материалов для плетения*</t>
  </si>
  <si>
    <t>Объем отгруженных товаров собственного производства, выполненных работ и услуг собственными силами - 17 Производство бумаги и бумажных изделий*</t>
  </si>
  <si>
    <t>Темп роста отгрузки - 17 Производство бумаги и бумажных изделий*</t>
  </si>
  <si>
    <t>Объем отгруженных товаров собственного производства, выполненных работ и услуг собственными силами - 18 Деятельность полиграфическая и копирование носителей информации*</t>
  </si>
  <si>
    <t>Темп роста отгрузки - 18 Деятельность полиграфическая и копирование носителей информации*</t>
  </si>
  <si>
    <t>Объем отгруженных товаров собственного производства, выполненных работ и услуг собственными силами - 21 Производство лекарственных средств и материалов, применяемых в медицинских целях*</t>
  </si>
  <si>
    <t>Темп роста отгрузки - 21 Производство лекарственных средств и материалов, применяемых в медицинских целях*</t>
  </si>
  <si>
    <t>Объем отгруженных товаров собственного производства, выполненных работ и услуг собственными силами - 22 Производство резиновых и пластмассовых изделий*</t>
  </si>
  <si>
    <t>Темп роста отгрузки - 22 Производство резиновых и пластмассовых изделий*</t>
  </si>
  <si>
    <t>Объем отгруженных товаров собственного производства, выполненных работ и услуг собственными силами - 23 Производство прочей неметаллической минеральной продукции*</t>
  </si>
  <si>
    <t>Темп роста отгрузки - 23 Производство прочей неметаллической минеральной продукции*</t>
  </si>
  <si>
    <t>Объем отгруженных товаров собственного производства, выполненных работ и услуг собственными силами - 24 Производство металлургическое*</t>
  </si>
  <si>
    <t>Темп роста отгрузки - 24 Производство металлургическое*</t>
  </si>
  <si>
    <t>Объем отгруженных товаров собственного производства, выполненных работ и услуг собственными силами - 25 Производство готовых металлических изделий, кроме машин и оборудования*</t>
  </si>
  <si>
    <t>Темп роста отгрузки - 25 Производство готовых металлических изделий, кроме машин и оборудования*</t>
  </si>
  <si>
    <t>Объем отгруженных товаров собственного производства, выполненных работ и услуг собственными силами - 26 Производство компьютеров, электронных и  оптических изделий*</t>
  </si>
  <si>
    <t>Темп роста отгрузки - 26 Производство компьютеров, электронных и  оптических изделий*</t>
  </si>
  <si>
    <t>Объем отгруженных товаров собственного производства, выполненных работ и услуг собственными силами - 27 Производство электрического оборудования*</t>
  </si>
  <si>
    <t>Темп роста отгрузки - 27 Производство электрического оборудования*</t>
  </si>
  <si>
    <t>Объем отгруженных товаров собственного производства, выполненных работ и услуг собственными силами - 30 Производство прочих транспортных средств и оборудования*</t>
  </si>
  <si>
    <t>Темп роста отгрузки - 30 Производство прочих транспортных средств и оборудования*</t>
  </si>
  <si>
    <t>Объем отгруженных товаров собственного производства, выполненных работ и услуг собственными силами - 31 Производство мебели*</t>
  </si>
  <si>
    <t>Темп роста отгрузки - 31 Производство мебели*</t>
  </si>
  <si>
    <t>Объем отгруженных товаров собственного производства, выполненных работ и услуг собственными силами - 32 Производство прочих готовых изделий*</t>
  </si>
  <si>
    <t>Темп роста отгрузки - 32 Производство прочих готовых изделий*</t>
  </si>
  <si>
    <t>Все страны***</t>
  </si>
  <si>
    <t xml:space="preserve">   Страны вне СНГ***</t>
  </si>
  <si>
    <t xml:space="preserve">   Страны СНГ***</t>
  </si>
  <si>
    <t xml:space="preserve">    Страны вне СНГ***</t>
  </si>
  <si>
    <t xml:space="preserve">    Страны СНГ***</t>
  </si>
  <si>
    <t>Количество российских посетителей из других регионов (резидентов)***</t>
  </si>
  <si>
    <t>Количество российских туристов, посетивших муниципальное образование***</t>
  </si>
  <si>
    <t>Объем платных услуг, оказываемых организациями санаторно-курортного и туристского комплексов муниципального образования***</t>
  </si>
  <si>
    <t>*** г.Ставрополь и города-курорты КМВ</t>
  </si>
  <si>
    <t>**  г. Ставрополь и г.Невинномысск</t>
  </si>
  <si>
    <t>*  г.Ставрополь</t>
  </si>
  <si>
    <t>Объем отгруженных товаров собственного производства, выполненных работ и услуг собственными силами - 20 Производство химических веществ и химических продуктов**</t>
  </si>
  <si>
    <t>Темп роста отгрузки - 20 Производство химических веществ и химических продуктов**</t>
  </si>
  <si>
    <t>тыс.шт.</t>
  </si>
  <si>
    <t>Численность населения (в среднегодовом исчислении)****</t>
  </si>
  <si>
    <t>Общий коэффициент рождаемости****</t>
  </si>
  <si>
    <t>Миграционный прирост (убыль)****</t>
  </si>
  <si>
    <t>Объем отгруженных товаров собственного производства, выполненных работ и услуг собственными силами по промышленным видам экономической деятельности ****</t>
  </si>
  <si>
    <t>Валовой сбор картофеля****</t>
  </si>
  <si>
    <t>Валовой сбор овощей****</t>
  </si>
  <si>
    <t>Скот и птица на убой (в живом весе)****</t>
  </si>
  <si>
    <t>Яйца****</t>
  </si>
  <si>
    <t>Молоко****</t>
  </si>
  <si>
    <t>Ввод в действие жилых домов****</t>
  </si>
  <si>
    <t>Оборот розничной торговли****</t>
  </si>
  <si>
    <t>Индекс физического объема оборота розничной торговли****</t>
  </si>
  <si>
    <t>Количество малых и средних предприятий, включая микропредприятия (на конец года)****</t>
  </si>
  <si>
    <t>Номинальная начисленная среднемесячная заработная плата работников организаций****</t>
  </si>
  <si>
    <t>Фонд заработной платы работников организаций****</t>
  </si>
  <si>
    <t>ПРОГНОЗ</t>
  </si>
  <si>
    <t>целевой</t>
  </si>
  <si>
    <t>3 вариант</t>
  </si>
  <si>
    <t>-</t>
  </si>
  <si>
    <t>Среднесписочная численность работников организаций (без внешних совместителей)</t>
  </si>
  <si>
    <t xml:space="preserve">Приложение
 к постановлению администрации                                                                                   Кировского муниципального округа                                                                         Ставропольского края                                                                                                                  </t>
  </si>
  <si>
    <t>Объем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 - всего</t>
  </si>
  <si>
    <t xml:space="preserve"> социально-экономического развития Кировского муниципального округа Ставропольского края на 2025 год и на период до 2027 года</t>
  </si>
  <si>
    <t>от 13 ноября 2024г. №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</si>
</sst>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\ "/>
  </numFmts>
  <fonts count="14" x14ac:knownFonts="1"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25"/>
      <name val="Times New Roman"/>
      <family val="1"/>
      <charset val="204"/>
    </font>
    <font>
      <sz val="2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2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 wrapText="1" shrinkToFit="1"/>
    </xf>
    <xf numFmtId="0" fontId="1" fillId="0" borderId="0" xfId="0" applyFont="1" applyFill="1" applyBorder="1" applyAlignment="1" applyProtection="1">
      <alignment horizontal="left"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 applyProtection="1">
      <alignment horizontal="left" vertical="center" wrapText="1" shrinkToFi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 applyProtection="1">
      <alignment horizontal="left" vertical="center" wrapText="1" shrinkToFit="1"/>
    </xf>
    <xf numFmtId="0" fontId="3" fillId="0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6" fillId="3" borderId="0" xfId="0" applyFont="1" applyFill="1"/>
    <xf numFmtId="0" fontId="1" fillId="3" borderId="0" xfId="0" applyFont="1" applyFill="1" applyBorder="1" applyAlignment="1" applyProtection="1">
      <alignment horizontal="left" vertical="center" wrapText="1" shrinkToFit="1"/>
    </xf>
    <xf numFmtId="0" fontId="3" fillId="3" borderId="0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 shrinkToFi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 shrinkToFit="1"/>
    </xf>
    <xf numFmtId="0" fontId="0" fillId="3" borderId="0" xfId="0" applyFill="1"/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 wrapText="1" shrinkToFi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7" fillId="4" borderId="0" xfId="0" applyFont="1" applyFill="1"/>
    <xf numFmtId="0" fontId="7" fillId="4" borderId="0" xfId="0" applyFont="1" applyFill="1" applyAlignment="1">
      <alignment wrapText="1"/>
    </xf>
    <xf numFmtId="0" fontId="1" fillId="4" borderId="8" xfId="0" applyFont="1" applyFill="1" applyBorder="1" applyAlignment="1" applyProtection="1">
      <alignment horizontal="left" vertical="center" wrapText="1" shrinkToFit="1"/>
    </xf>
    <xf numFmtId="0" fontId="0" fillId="4" borderId="6" xfId="0" applyFill="1" applyBorder="1"/>
    <xf numFmtId="2" fontId="3" fillId="4" borderId="4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 applyProtection="1">
      <alignment horizontal="left" vertical="center" wrapText="1" shrinkToFit="1"/>
    </xf>
    <xf numFmtId="0" fontId="1" fillId="4" borderId="6" xfId="0" applyFont="1" applyFill="1" applyBorder="1" applyAlignment="1" applyProtection="1">
      <alignment horizontal="left" vertical="center" wrapText="1" shrinkToFit="1"/>
    </xf>
    <xf numFmtId="0" fontId="1" fillId="4" borderId="5" xfId="0" applyFont="1" applyFill="1" applyBorder="1" applyAlignment="1" applyProtection="1">
      <alignment horizontal="left" vertical="center" wrapText="1" shrinkToFit="1"/>
    </xf>
    <xf numFmtId="0" fontId="1" fillId="4" borderId="6" xfId="0" applyFont="1" applyFill="1" applyBorder="1" applyAlignment="1" applyProtection="1">
      <alignment horizontal="left" vertical="center" wrapText="1" shrinkToFit="1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 wrapText="1" shrinkToFit="1"/>
    </xf>
    <xf numFmtId="2" fontId="3" fillId="0" borderId="4" xfId="0" applyNumberFormat="1" applyFont="1" applyBorder="1" applyAlignment="1">
      <alignment horizontal="center" vertical="top" wrapText="1" shrinkToFit="1"/>
    </xf>
    <xf numFmtId="2" fontId="3" fillId="0" borderId="4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left" vertical="center" wrapText="1" shrinkToFit="1"/>
    </xf>
    <xf numFmtId="0" fontId="3" fillId="4" borderId="0" xfId="0" applyFont="1" applyFill="1" applyBorder="1" applyAlignment="1">
      <alignment horizontal="center" vertical="center" wrapText="1"/>
    </xf>
    <xf numFmtId="0" fontId="6" fillId="4" borderId="0" xfId="0" applyFont="1" applyFill="1"/>
    <xf numFmtId="0" fontId="4" fillId="4" borderId="1" xfId="0" applyFont="1" applyFill="1" applyBorder="1" applyAlignment="1" applyProtection="1">
      <alignment vertical="center" wrapText="1" shrinkToFit="1"/>
    </xf>
    <xf numFmtId="2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shrinkToFi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 indent="3"/>
    </xf>
    <xf numFmtId="0" fontId="2" fillId="4" borderId="1" xfId="0" applyFont="1" applyFill="1" applyBorder="1" applyAlignment="1">
      <alignment horizontal="center" vertical="center" wrapText="1" shrinkToFit="1"/>
    </xf>
    <xf numFmtId="0" fontId="2" fillId="4" borderId="8" xfId="0" applyFont="1" applyFill="1" applyBorder="1" applyAlignment="1" applyProtection="1">
      <alignment horizontal="left" vertical="center" wrapText="1" shrinkToFit="1"/>
    </xf>
    <xf numFmtId="0" fontId="2" fillId="4" borderId="8" xfId="0" applyFont="1" applyFill="1" applyBorder="1" applyAlignment="1" applyProtection="1">
      <alignment horizontal="center" vertical="center" wrapText="1"/>
    </xf>
    <xf numFmtId="0" fontId="3" fillId="4" borderId="0" xfId="0" applyFont="1" applyFill="1" applyAlignment="1">
      <alignment wrapText="1"/>
    </xf>
    <xf numFmtId="0" fontId="3" fillId="4" borderId="0" xfId="0" applyFont="1" applyFill="1" applyAlignment="1"/>
    <xf numFmtId="0" fontId="3" fillId="4" borderId="8" xfId="0" applyFont="1" applyFill="1" applyBorder="1" applyAlignment="1">
      <alignment wrapText="1"/>
    </xf>
    <xf numFmtId="0" fontId="6" fillId="4" borderId="0" xfId="0" applyFont="1" applyFill="1" applyAlignment="1">
      <alignment wrapText="1"/>
    </xf>
    <xf numFmtId="0" fontId="3" fillId="4" borderId="1" xfId="0" applyFont="1" applyFill="1" applyBorder="1" applyAlignment="1">
      <alignment horizontal="center" vertical="top" wrapText="1"/>
    </xf>
    <xf numFmtId="165" fontId="3" fillId="4" borderId="1" xfId="0" applyNumberFormat="1" applyFont="1" applyFill="1" applyBorder="1" applyAlignment="1">
      <alignment horizontal="center" vertical="top" wrapText="1"/>
    </xf>
    <xf numFmtId="0" fontId="3" fillId="4" borderId="4" xfId="0" applyFont="1" applyFill="1" applyBorder="1" applyAlignment="1" applyProtection="1">
      <alignment horizontal="left" vertical="center" wrapText="1" shrinkToFit="1"/>
    </xf>
    <xf numFmtId="0" fontId="2" fillId="4" borderId="4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wrapText="1"/>
    </xf>
    <xf numFmtId="0" fontId="3" fillId="0" borderId="1" xfId="1" applyFont="1" applyFill="1" applyBorder="1" applyAlignment="1">
      <alignment horizontal="center" vertical="top" wrapText="1"/>
    </xf>
    <xf numFmtId="165" fontId="13" fillId="4" borderId="1" xfId="0" applyNumberFormat="1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165" fontId="13" fillId="4" borderId="5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1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top" wrapText="1"/>
    </xf>
    <xf numFmtId="164" fontId="3" fillId="4" borderId="5" xfId="0" applyNumberFormat="1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164" fontId="3" fillId="4" borderId="4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 shrinkToFit="1"/>
    </xf>
    <xf numFmtId="0" fontId="3" fillId="0" borderId="1" xfId="1" applyFont="1" applyBorder="1" applyAlignment="1">
      <alignment horizontal="center" vertical="top" wrapText="1"/>
    </xf>
    <xf numFmtId="2" fontId="2" fillId="4" borderId="1" xfId="0" applyNumberFormat="1" applyFont="1" applyFill="1" applyBorder="1" applyAlignment="1" applyProtection="1">
      <alignment horizontal="center" vertical="top" wrapText="1"/>
    </xf>
    <xf numFmtId="0" fontId="3" fillId="4" borderId="1" xfId="1" applyFont="1" applyFill="1" applyBorder="1" applyAlignment="1">
      <alignment horizontal="center" vertical="top" wrapText="1"/>
    </xf>
    <xf numFmtId="2" fontId="3" fillId="4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2" fontId="3" fillId="0" borderId="1" xfId="1" applyNumberFormat="1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 shrinkToFit="1"/>
    </xf>
    <xf numFmtId="0" fontId="3" fillId="0" borderId="1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 applyProtection="1">
      <alignment horizontal="left" vertical="center" wrapText="1" shrinkToFit="1"/>
    </xf>
    <xf numFmtId="49" fontId="1" fillId="4" borderId="6" xfId="0" applyNumberFormat="1" applyFont="1" applyFill="1" applyBorder="1" applyAlignment="1" applyProtection="1">
      <alignment horizontal="left" vertical="center" wrapText="1" shrinkToFit="1"/>
    </xf>
    <xf numFmtId="49" fontId="1" fillId="4" borderId="7" xfId="0" applyNumberFormat="1" applyFont="1" applyFill="1" applyBorder="1" applyAlignment="1" applyProtection="1">
      <alignment horizontal="left" vertical="center" wrapText="1" shrinkToFit="1"/>
    </xf>
    <xf numFmtId="0" fontId="1" fillId="4" borderId="5" xfId="0" applyFont="1" applyFill="1" applyBorder="1" applyAlignment="1" applyProtection="1">
      <alignment horizontal="left" vertical="center" wrapText="1" shrinkToFit="1"/>
    </xf>
    <xf numFmtId="0" fontId="1" fillId="4" borderId="6" xfId="0" applyFont="1" applyFill="1" applyBorder="1" applyAlignment="1" applyProtection="1">
      <alignment horizontal="left" vertical="center" wrapText="1" shrinkToFit="1"/>
    </xf>
    <xf numFmtId="0" fontId="0" fillId="4" borderId="7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7"/>
  <sheetViews>
    <sheetView tabSelected="1" view="pageBreakPreview" topLeftCell="A16" zoomScale="39" zoomScaleNormal="70" zoomScaleSheetLayoutView="39" workbookViewId="0">
      <selection activeCell="L2" sqref="L2:N2"/>
    </sheetView>
  </sheetViews>
  <sheetFormatPr defaultRowHeight="13.2" x14ac:dyDescent="0.25"/>
  <cols>
    <col min="1" max="1" width="47.5546875" customWidth="1"/>
    <col min="2" max="2" width="22.88671875" style="1" customWidth="1"/>
    <col min="3" max="5" width="20.33203125" customWidth="1"/>
    <col min="6" max="7" width="21.44140625" customWidth="1"/>
    <col min="8" max="8" width="21.44140625" style="31" customWidth="1"/>
    <col min="9" max="10" width="21.44140625" customWidth="1"/>
    <col min="11" max="11" width="21.44140625" style="31" customWidth="1"/>
    <col min="12" max="13" width="21.44140625" customWidth="1"/>
    <col min="14" max="14" width="21.44140625" style="31" customWidth="1"/>
    <col min="15" max="15" width="11.6640625" customWidth="1"/>
    <col min="16" max="16" width="11" customWidth="1"/>
    <col min="17" max="17" width="10" customWidth="1"/>
    <col min="18" max="18" width="10.88671875" customWidth="1"/>
    <col min="19" max="19" width="11" customWidth="1"/>
    <col min="20" max="20" width="10.109375" customWidth="1"/>
    <col min="21" max="21" width="18.33203125" customWidth="1"/>
  </cols>
  <sheetData>
    <row r="1" spans="1:20" ht="80.25" customHeight="1" x14ac:dyDescent="0.25">
      <c r="A1" s="36"/>
      <c r="B1" s="37"/>
      <c r="C1" s="36"/>
      <c r="D1" s="36"/>
      <c r="E1" s="36"/>
      <c r="F1" s="36"/>
      <c r="G1" s="36"/>
      <c r="H1" s="36"/>
      <c r="I1" s="38"/>
      <c r="J1" s="38"/>
      <c r="K1" s="38"/>
      <c r="L1" s="112" t="s">
        <v>219</v>
      </c>
      <c r="M1" s="112"/>
      <c r="N1" s="113"/>
    </row>
    <row r="2" spans="1:20" s="6" customFormat="1" ht="29.25" customHeight="1" x14ac:dyDescent="0.55000000000000004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  <c r="L2" s="114" t="s">
        <v>222</v>
      </c>
      <c r="M2" s="114"/>
      <c r="N2" s="114"/>
    </row>
    <row r="3" spans="1:20" s="6" customFormat="1" ht="21.75" customHeight="1" x14ac:dyDescent="0.55000000000000004">
      <c r="A3" s="114" t="s">
        <v>214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7"/>
      <c r="P3" s="7"/>
      <c r="Q3" s="7"/>
      <c r="R3" s="7"/>
      <c r="S3" s="7"/>
      <c r="T3" s="7"/>
    </row>
    <row r="4" spans="1:20" ht="18" x14ac:dyDescent="0.35">
      <c r="A4" s="115" t="s">
        <v>221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20" s="4" customFormat="1" ht="20.25" customHeight="1" x14ac:dyDescent="0.2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8"/>
      <c r="P5" s="8"/>
      <c r="Q5" s="8"/>
      <c r="R5" s="8"/>
      <c r="S5" s="8"/>
      <c r="T5" s="8"/>
    </row>
    <row r="6" spans="1:20" s="4" customFormat="1" ht="30" customHeight="1" x14ac:dyDescent="0.25">
      <c r="A6" s="120" t="s">
        <v>32</v>
      </c>
      <c r="B6" s="120" t="s">
        <v>33</v>
      </c>
      <c r="C6" s="25" t="s">
        <v>136</v>
      </c>
      <c r="D6" s="25" t="s">
        <v>136</v>
      </c>
      <c r="E6" s="25" t="s">
        <v>137</v>
      </c>
      <c r="F6" s="117" t="s">
        <v>138</v>
      </c>
      <c r="G6" s="118"/>
      <c r="H6" s="118"/>
      <c r="I6" s="118"/>
      <c r="J6" s="118"/>
      <c r="K6" s="118"/>
      <c r="L6" s="118"/>
      <c r="M6" s="118"/>
      <c r="N6" s="119"/>
      <c r="O6" s="9"/>
      <c r="P6" s="9"/>
      <c r="Q6" s="9"/>
      <c r="R6" s="9"/>
      <c r="S6" s="9"/>
      <c r="T6" s="9"/>
    </row>
    <row r="7" spans="1:20" s="4" customFormat="1" ht="18" x14ac:dyDescent="0.25">
      <c r="A7" s="121"/>
      <c r="B7" s="121"/>
      <c r="C7" s="120">
        <v>2022</v>
      </c>
      <c r="D7" s="120">
        <v>2023</v>
      </c>
      <c r="E7" s="120">
        <v>2024</v>
      </c>
      <c r="F7" s="117">
        <v>2025</v>
      </c>
      <c r="G7" s="118"/>
      <c r="H7" s="128"/>
      <c r="I7" s="117">
        <v>2026</v>
      </c>
      <c r="J7" s="118"/>
      <c r="K7" s="128"/>
      <c r="L7" s="117">
        <v>2027</v>
      </c>
      <c r="M7" s="118"/>
      <c r="N7" s="118"/>
      <c r="O7" s="9"/>
      <c r="P7" s="9"/>
      <c r="Q7" s="9"/>
      <c r="R7" s="9"/>
      <c r="S7" s="9"/>
      <c r="T7" s="9"/>
    </row>
    <row r="8" spans="1:20" s="4" customFormat="1" ht="18" x14ac:dyDescent="0.25">
      <c r="A8" s="121"/>
      <c r="B8" s="121"/>
      <c r="C8" s="121"/>
      <c r="D8" s="121"/>
      <c r="E8" s="121"/>
      <c r="F8" s="25" t="s">
        <v>47</v>
      </c>
      <c r="G8" s="25" t="s">
        <v>46</v>
      </c>
      <c r="H8" s="25" t="s">
        <v>215</v>
      </c>
      <c r="I8" s="25" t="s">
        <v>47</v>
      </c>
      <c r="J8" s="25" t="s">
        <v>46</v>
      </c>
      <c r="K8" s="25" t="s">
        <v>215</v>
      </c>
      <c r="L8" s="25" t="s">
        <v>47</v>
      </c>
      <c r="M8" s="25" t="s">
        <v>46</v>
      </c>
      <c r="N8" s="25" t="s">
        <v>215</v>
      </c>
      <c r="O8" s="9"/>
      <c r="P8" s="9"/>
      <c r="Q8" s="9"/>
      <c r="R8" s="9"/>
      <c r="S8" s="9"/>
      <c r="T8" s="9"/>
    </row>
    <row r="9" spans="1:20" s="4" customFormat="1" ht="18" x14ac:dyDescent="0.25">
      <c r="A9" s="122"/>
      <c r="B9" s="122"/>
      <c r="C9" s="122"/>
      <c r="D9" s="122"/>
      <c r="E9" s="122"/>
      <c r="F9" s="25" t="s">
        <v>48</v>
      </c>
      <c r="G9" s="25" t="s">
        <v>49</v>
      </c>
      <c r="H9" s="25" t="s">
        <v>216</v>
      </c>
      <c r="I9" s="25" t="s">
        <v>48</v>
      </c>
      <c r="J9" s="25" t="s">
        <v>49</v>
      </c>
      <c r="K9" s="25" t="s">
        <v>216</v>
      </c>
      <c r="L9" s="25" t="s">
        <v>48</v>
      </c>
      <c r="M9" s="27" t="s">
        <v>49</v>
      </c>
      <c r="N9" s="25" t="s">
        <v>216</v>
      </c>
      <c r="O9" s="9"/>
      <c r="P9" s="9"/>
      <c r="Q9" s="9"/>
      <c r="R9" s="9"/>
      <c r="S9" s="9"/>
      <c r="T9" s="9"/>
    </row>
    <row r="10" spans="1:20" s="4" customFormat="1" ht="18" x14ac:dyDescent="0.25">
      <c r="A10" s="44" t="s">
        <v>64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9"/>
      <c r="P10" s="9"/>
      <c r="Q10" s="9"/>
      <c r="R10" s="9"/>
      <c r="S10" s="9"/>
      <c r="T10" s="9"/>
    </row>
    <row r="11" spans="1:20" s="21" customFormat="1" ht="36" x14ac:dyDescent="0.25">
      <c r="A11" s="24" t="s">
        <v>199</v>
      </c>
      <c r="B11" s="25" t="s">
        <v>14</v>
      </c>
      <c r="C11" s="48">
        <v>66.8</v>
      </c>
      <c r="D11" s="48">
        <v>66.48</v>
      </c>
      <c r="E11" s="49">
        <v>66.349999999999994</v>
      </c>
      <c r="F11" s="49">
        <v>66.2</v>
      </c>
      <c r="G11" s="49">
        <v>66.25</v>
      </c>
      <c r="H11" s="72">
        <v>66.3</v>
      </c>
      <c r="I11" s="86">
        <v>66.12</v>
      </c>
      <c r="J11" s="86">
        <v>66.17</v>
      </c>
      <c r="K11" s="72">
        <v>66.2</v>
      </c>
      <c r="L11" s="86">
        <v>66.12</v>
      </c>
      <c r="M11" s="87">
        <v>66.17</v>
      </c>
      <c r="N11" s="88">
        <v>66.25</v>
      </c>
      <c r="O11" s="20"/>
      <c r="P11" s="20"/>
      <c r="Q11" s="20"/>
      <c r="R11" s="20"/>
      <c r="S11" s="20"/>
      <c r="T11" s="20"/>
    </row>
    <row r="12" spans="1:20" s="21" customFormat="1" ht="54" x14ac:dyDescent="0.25">
      <c r="A12" s="24" t="s">
        <v>65</v>
      </c>
      <c r="B12" s="25" t="s">
        <v>14</v>
      </c>
      <c r="C12" s="48">
        <v>36.200000000000003</v>
      </c>
      <c r="D12" s="48">
        <v>36.659999999999997</v>
      </c>
      <c r="E12" s="49">
        <v>36.44</v>
      </c>
      <c r="F12" s="49">
        <v>36.979999999999997</v>
      </c>
      <c r="G12" s="49">
        <v>37.19</v>
      </c>
      <c r="H12" s="72">
        <v>37.200000000000003</v>
      </c>
      <c r="I12" s="86">
        <v>36.700000000000003</v>
      </c>
      <c r="J12" s="86">
        <v>36.9</v>
      </c>
      <c r="K12" s="72">
        <v>36.950000000000003</v>
      </c>
      <c r="L12" s="86">
        <v>37.299999999999997</v>
      </c>
      <c r="M12" s="87">
        <v>37.57</v>
      </c>
      <c r="N12" s="88">
        <v>35.6</v>
      </c>
      <c r="O12" s="20"/>
      <c r="P12" s="20"/>
      <c r="Q12" s="20"/>
      <c r="R12" s="20"/>
      <c r="S12" s="20"/>
      <c r="T12" s="20"/>
    </row>
    <row r="13" spans="1:20" s="21" customFormat="1" ht="54" x14ac:dyDescent="0.25">
      <c r="A13" s="24" t="s">
        <v>66</v>
      </c>
      <c r="B13" s="25" t="s">
        <v>14</v>
      </c>
      <c r="C13" s="50">
        <v>15.6</v>
      </c>
      <c r="D13" s="50">
        <v>15.08</v>
      </c>
      <c r="E13" s="49">
        <v>15.5</v>
      </c>
      <c r="F13" s="49">
        <v>14.8</v>
      </c>
      <c r="G13" s="49">
        <v>14.98</v>
      </c>
      <c r="H13" s="72">
        <v>15</v>
      </c>
      <c r="I13" s="86">
        <v>15.3</v>
      </c>
      <c r="J13" s="86">
        <v>15.38</v>
      </c>
      <c r="K13" s="72">
        <v>15.4</v>
      </c>
      <c r="L13" s="86">
        <v>14.58</v>
      </c>
      <c r="M13" s="87">
        <v>14.78</v>
      </c>
      <c r="N13" s="88">
        <v>15</v>
      </c>
      <c r="O13" s="20"/>
      <c r="P13" s="20"/>
      <c r="Q13" s="20"/>
      <c r="R13" s="20"/>
      <c r="S13" s="20"/>
      <c r="T13" s="20"/>
    </row>
    <row r="14" spans="1:20" s="4" customFormat="1" ht="36" x14ac:dyDescent="0.25">
      <c r="A14" s="24" t="s">
        <v>52</v>
      </c>
      <c r="B14" s="25" t="s">
        <v>53</v>
      </c>
      <c r="C14" s="48">
        <v>72</v>
      </c>
      <c r="D14" s="48">
        <v>72</v>
      </c>
      <c r="E14" s="49">
        <v>72</v>
      </c>
      <c r="F14" s="49">
        <v>72</v>
      </c>
      <c r="G14" s="49">
        <v>72</v>
      </c>
      <c r="H14" s="72">
        <v>72</v>
      </c>
      <c r="I14" s="86">
        <v>72</v>
      </c>
      <c r="J14" s="86">
        <v>72</v>
      </c>
      <c r="K14" s="72">
        <v>72</v>
      </c>
      <c r="L14" s="86">
        <v>72</v>
      </c>
      <c r="M14" s="87">
        <v>72</v>
      </c>
      <c r="N14" s="72">
        <v>72</v>
      </c>
      <c r="O14" s="11"/>
      <c r="P14" s="11"/>
      <c r="Q14" s="11"/>
      <c r="R14" s="11"/>
      <c r="S14" s="11"/>
      <c r="T14" s="11"/>
    </row>
    <row r="15" spans="1:20" s="4" customFormat="1" ht="72" x14ac:dyDescent="0.25">
      <c r="A15" s="24" t="s">
        <v>200</v>
      </c>
      <c r="B15" s="25" t="s">
        <v>67</v>
      </c>
      <c r="C15" s="48">
        <v>9.5</v>
      </c>
      <c r="D15" s="48">
        <v>9.9</v>
      </c>
      <c r="E15" s="89">
        <v>9.5</v>
      </c>
      <c r="F15" s="89">
        <v>9.5</v>
      </c>
      <c r="G15" s="89">
        <v>9.6</v>
      </c>
      <c r="H15" s="89">
        <v>9.6999999999999993</v>
      </c>
      <c r="I15" s="89">
        <v>9.6</v>
      </c>
      <c r="J15" s="89">
        <v>9.6999999999999993</v>
      </c>
      <c r="K15" s="89">
        <v>9.8000000000000007</v>
      </c>
      <c r="L15" s="89">
        <v>9.6999999999999993</v>
      </c>
      <c r="M15" s="90">
        <v>9.8000000000000007</v>
      </c>
      <c r="N15" s="90">
        <v>9.9</v>
      </c>
      <c r="O15" s="9"/>
      <c r="P15" s="9"/>
      <c r="Q15" s="9"/>
      <c r="R15" s="9"/>
      <c r="S15" s="9"/>
      <c r="T15" s="9"/>
    </row>
    <row r="16" spans="1:20" s="4" customFormat="1" ht="54" x14ac:dyDescent="0.25">
      <c r="A16" s="24" t="s">
        <v>34</v>
      </c>
      <c r="B16" s="25" t="s">
        <v>35</v>
      </c>
      <c r="C16" s="48">
        <v>12.3</v>
      </c>
      <c r="D16" s="48">
        <v>12.9</v>
      </c>
      <c r="E16" s="89">
        <v>12.6</v>
      </c>
      <c r="F16" s="89">
        <v>12.8</v>
      </c>
      <c r="G16" s="89">
        <v>12.6</v>
      </c>
      <c r="H16" s="89">
        <v>12.5</v>
      </c>
      <c r="I16" s="89">
        <v>12.7</v>
      </c>
      <c r="J16" s="89">
        <v>12.5</v>
      </c>
      <c r="K16" s="89">
        <v>12.3</v>
      </c>
      <c r="L16" s="89">
        <v>12.8</v>
      </c>
      <c r="M16" s="90">
        <v>12.5</v>
      </c>
      <c r="N16" s="90">
        <v>12.3</v>
      </c>
      <c r="O16" s="9"/>
      <c r="P16" s="9"/>
      <c r="Q16" s="9"/>
      <c r="R16" s="9"/>
      <c r="S16" s="9"/>
      <c r="T16" s="9"/>
    </row>
    <row r="17" spans="1:20" s="4" customFormat="1" ht="36" x14ac:dyDescent="0.25">
      <c r="A17" s="24" t="s">
        <v>36</v>
      </c>
      <c r="B17" s="25" t="s">
        <v>37</v>
      </c>
      <c r="C17" s="48">
        <v>-2.8000000000000007</v>
      </c>
      <c r="D17" s="48">
        <v>-3</v>
      </c>
      <c r="E17" s="89">
        <f>E15-E16</f>
        <v>-3.0999999999999996</v>
      </c>
      <c r="F17" s="89">
        <f t="shared" ref="F17:N17" si="0">F15-F16</f>
        <v>-3.3000000000000007</v>
      </c>
      <c r="G17" s="89">
        <f t="shared" si="0"/>
        <v>-3</v>
      </c>
      <c r="H17" s="89">
        <f t="shared" si="0"/>
        <v>-2.8000000000000007</v>
      </c>
      <c r="I17" s="89">
        <f t="shared" si="0"/>
        <v>-3.0999999999999996</v>
      </c>
      <c r="J17" s="89">
        <f t="shared" si="0"/>
        <v>-2.8000000000000007</v>
      </c>
      <c r="K17" s="89">
        <f t="shared" si="0"/>
        <v>-2.5</v>
      </c>
      <c r="L17" s="89">
        <f t="shared" si="0"/>
        <v>-3.1000000000000014</v>
      </c>
      <c r="M17" s="89">
        <f t="shared" si="0"/>
        <v>-2.6999999999999993</v>
      </c>
      <c r="N17" s="89">
        <f t="shared" si="0"/>
        <v>-2.4000000000000004</v>
      </c>
      <c r="O17" s="9"/>
      <c r="P17" s="9"/>
      <c r="Q17" s="9"/>
      <c r="R17" s="9"/>
      <c r="S17" s="9"/>
      <c r="T17" s="9"/>
    </row>
    <row r="18" spans="1:20" s="4" customFormat="1" ht="18" x14ac:dyDescent="0.25">
      <c r="A18" s="24" t="s">
        <v>201</v>
      </c>
      <c r="B18" s="25" t="s">
        <v>14</v>
      </c>
      <c r="C18" s="48">
        <v>-0.11</v>
      </c>
      <c r="D18" s="48">
        <v>-0.19</v>
      </c>
      <c r="E18" s="72">
        <v>-0.1</v>
      </c>
      <c r="F18" s="72">
        <v>-0.08</v>
      </c>
      <c r="G18" s="72">
        <v>-0.05</v>
      </c>
      <c r="H18" s="72">
        <v>-0.03</v>
      </c>
      <c r="I18" s="72">
        <v>-0.02</v>
      </c>
      <c r="J18" s="72">
        <v>0.01</v>
      </c>
      <c r="K18" s="72">
        <v>0.03</v>
      </c>
      <c r="L18" s="72">
        <v>-0.05</v>
      </c>
      <c r="M18" s="88">
        <v>0.05</v>
      </c>
      <c r="N18" s="88">
        <v>0.08</v>
      </c>
      <c r="O18" s="9"/>
      <c r="P18" s="9"/>
      <c r="Q18" s="9"/>
      <c r="R18" s="9"/>
      <c r="S18" s="9"/>
      <c r="T18" s="9"/>
    </row>
    <row r="19" spans="1:20" s="57" customFormat="1" ht="18" x14ac:dyDescent="0.25">
      <c r="A19" s="55" t="s">
        <v>69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56"/>
      <c r="P19" s="56"/>
      <c r="Q19" s="56"/>
      <c r="R19" s="56"/>
      <c r="S19" s="56"/>
      <c r="T19" s="56"/>
    </row>
    <row r="20" spans="1:20" s="4" customFormat="1" ht="108" x14ac:dyDescent="0.25">
      <c r="A20" s="34" t="s">
        <v>202</v>
      </c>
      <c r="B20" s="29" t="s">
        <v>38</v>
      </c>
      <c r="C20" s="51">
        <v>1203.2</v>
      </c>
      <c r="D20" s="51">
        <v>1008.27</v>
      </c>
      <c r="E20" s="93">
        <v>1040.5999999999999</v>
      </c>
      <c r="F20" s="93">
        <v>1042.7</v>
      </c>
      <c r="G20" s="93">
        <v>1043.7</v>
      </c>
      <c r="H20" s="59">
        <v>1046</v>
      </c>
      <c r="I20" s="59">
        <v>1054.8</v>
      </c>
      <c r="J20" s="59">
        <v>1056.8</v>
      </c>
      <c r="K20" s="59">
        <v>1055.2</v>
      </c>
      <c r="L20" s="59">
        <v>1056.8</v>
      </c>
      <c r="M20" s="59">
        <v>1059.9000000000001</v>
      </c>
      <c r="N20" s="59">
        <v>1066.3</v>
      </c>
      <c r="O20" s="9"/>
      <c r="P20" s="9"/>
      <c r="Q20" s="9"/>
      <c r="R20" s="9"/>
      <c r="S20" s="9"/>
      <c r="T20" s="9"/>
    </row>
    <row r="21" spans="1:20" s="4" customFormat="1" ht="108" x14ac:dyDescent="0.25">
      <c r="A21" s="74" t="s">
        <v>148</v>
      </c>
      <c r="B21" s="29" t="s">
        <v>30</v>
      </c>
      <c r="C21" s="52">
        <v>138.48987108655618</v>
      </c>
      <c r="D21" s="52">
        <f>D20/C20*100</f>
        <v>83.799035904255319</v>
      </c>
      <c r="E21" s="52">
        <f t="shared" ref="E21:F21" si="1">E20/D20*100</f>
        <v>103.20648239062949</v>
      </c>
      <c r="F21" s="52">
        <f t="shared" si="1"/>
        <v>100.20180665000962</v>
      </c>
      <c r="G21" s="52">
        <f>G20/E20*100</f>
        <v>100.29790505477609</v>
      </c>
      <c r="H21" s="52">
        <f>H20/E20*100</f>
        <v>100.51893138573899</v>
      </c>
      <c r="I21" s="52">
        <f t="shared" ref="I21:N21" si="2">I20/F20*100</f>
        <v>101.16044883475593</v>
      </c>
      <c r="J21" s="52">
        <f t="shared" si="2"/>
        <v>101.25514994730284</v>
      </c>
      <c r="K21" s="52">
        <f t="shared" si="2"/>
        <v>100.87954110898663</v>
      </c>
      <c r="L21" s="52">
        <f t="shared" si="2"/>
        <v>100.18960940462647</v>
      </c>
      <c r="M21" s="52">
        <f t="shared" si="2"/>
        <v>100.29333838001516</v>
      </c>
      <c r="N21" s="52">
        <f t="shared" si="2"/>
        <v>101.05193328278999</v>
      </c>
      <c r="O21" s="9"/>
      <c r="P21" s="9"/>
      <c r="Q21" s="9"/>
      <c r="R21" s="9"/>
      <c r="S21" s="9"/>
      <c r="T21" s="9"/>
    </row>
    <row r="22" spans="1:20" s="4" customFormat="1" ht="90" x14ac:dyDescent="0.25">
      <c r="A22" s="74" t="s">
        <v>40</v>
      </c>
      <c r="B22" s="75" t="s">
        <v>38</v>
      </c>
      <c r="C22" s="53">
        <v>888.75</v>
      </c>
      <c r="D22" s="53">
        <v>592.29999999999995</v>
      </c>
      <c r="E22" s="91">
        <v>615.9</v>
      </c>
      <c r="F22" s="91">
        <v>613.5</v>
      </c>
      <c r="G22" s="91">
        <v>617.20000000000005</v>
      </c>
      <c r="H22" s="91">
        <v>618.9</v>
      </c>
      <c r="I22" s="91">
        <v>623.1</v>
      </c>
      <c r="J22" s="91">
        <v>618.4</v>
      </c>
      <c r="K22" s="92">
        <v>622</v>
      </c>
      <c r="L22" s="91">
        <v>627.70000000000005</v>
      </c>
      <c r="M22" s="91">
        <v>629.6</v>
      </c>
      <c r="N22" s="91">
        <v>635.1</v>
      </c>
      <c r="O22" s="9"/>
      <c r="P22" s="9"/>
      <c r="Q22" s="9"/>
      <c r="R22" s="9"/>
      <c r="S22" s="9"/>
      <c r="T22" s="9"/>
    </row>
    <row r="23" spans="1:20" s="4" customFormat="1" ht="72" x14ac:dyDescent="0.25">
      <c r="A23" s="34" t="s">
        <v>41</v>
      </c>
      <c r="B23" s="29" t="s">
        <v>30</v>
      </c>
      <c r="C23" s="54" t="s">
        <v>217</v>
      </c>
      <c r="D23" s="54">
        <f>D22/C22*100</f>
        <v>66.644163150492261</v>
      </c>
      <c r="E23" s="54">
        <f t="shared" ref="E23:F23" si="3">E22/D22*100</f>
        <v>103.98446733074455</v>
      </c>
      <c r="F23" s="54">
        <f t="shared" si="3"/>
        <v>99.61032635168047</v>
      </c>
      <c r="G23" s="54">
        <f>G22/E22*100</f>
        <v>100.21107322617308</v>
      </c>
      <c r="H23" s="54">
        <f>H22/E22*100</f>
        <v>100.48709206039941</v>
      </c>
      <c r="I23" s="54">
        <f t="shared" ref="I23:N23" si="4">I22/F22*100</f>
        <v>101.56479217603913</v>
      </c>
      <c r="J23" s="54">
        <f t="shared" si="4"/>
        <v>100.1944264419961</v>
      </c>
      <c r="K23" s="54">
        <f t="shared" si="4"/>
        <v>100.50088867345291</v>
      </c>
      <c r="L23" s="54">
        <f t="shared" si="4"/>
        <v>100.73824426255817</v>
      </c>
      <c r="M23" s="54">
        <f t="shared" si="4"/>
        <v>101.8111254851229</v>
      </c>
      <c r="N23" s="54">
        <f t="shared" si="4"/>
        <v>102.10610932475885</v>
      </c>
      <c r="O23" s="9"/>
      <c r="P23" s="9"/>
      <c r="Q23" s="9"/>
      <c r="R23" s="9"/>
      <c r="S23" s="9"/>
      <c r="T23" s="9"/>
    </row>
    <row r="24" spans="1:20" s="4" customFormat="1" ht="90" x14ac:dyDescent="0.25">
      <c r="A24" s="34" t="s">
        <v>149</v>
      </c>
      <c r="B24" s="29" t="s">
        <v>38</v>
      </c>
      <c r="C24" s="33" t="s">
        <v>217</v>
      </c>
      <c r="D24" s="33" t="s">
        <v>217</v>
      </c>
      <c r="E24" s="33" t="s">
        <v>217</v>
      </c>
      <c r="F24" s="33" t="s">
        <v>217</v>
      </c>
      <c r="G24" s="33" t="s">
        <v>217</v>
      </c>
      <c r="H24" s="33" t="s">
        <v>217</v>
      </c>
      <c r="I24" s="33" t="s">
        <v>217</v>
      </c>
      <c r="J24" s="33" t="s">
        <v>217</v>
      </c>
      <c r="K24" s="33" t="s">
        <v>217</v>
      </c>
      <c r="L24" s="33" t="s">
        <v>217</v>
      </c>
      <c r="M24" s="33" t="s">
        <v>217</v>
      </c>
      <c r="N24" s="33" t="s">
        <v>217</v>
      </c>
      <c r="O24" s="9"/>
      <c r="P24" s="9"/>
      <c r="Q24" s="9"/>
      <c r="R24" s="9"/>
      <c r="S24" s="9"/>
      <c r="T24" s="9"/>
    </row>
    <row r="25" spans="1:20" s="4" customFormat="1" ht="72" x14ac:dyDescent="0.25">
      <c r="A25" s="34" t="s">
        <v>150</v>
      </c>
      <c r="B25" s="29" t="s">
        <v>30</v>
      </c>
      <c r="C25" s="33" t="s">
        <v>217</v>
      </c>
      <c r="D25" s="33" t="s">
        <v>217</v>
      </c>
      <c r="E25" s="33" t="s">
        <v>217</v>
      </c>
      <c r="F25" s="33" t="s">
        <v>217</v>
      </c>
      <c r="G25" s="33" t="s">
        <v>217</v>
      </c>
      <c r="H25" s="33" t="s">
        <v>217</v>
      </c>
      <c r="I25" s="33" t="s">
        <v>217</v>
      </c>
      <c r="J25" s="33" t="s">
        <v>217</v>
      </c>
      <c r="K25" s="33" t="s">
        <v>217</v>
      </c>
      <c r="L25" s="33" t="s">
        <v>217</v>
      </c>
      <c r="M25" s="33" t="s">
        <v>217</v>
      </c>
      <c r="N25" s="33" t="s">
        <v>217</v>
      </c>
      <c r="O25" s="9"/>
      <c r="P25" s="9"/>
      <c r="Q25" s="9"/>
      <c r="R25" s="9"/>
      <c r="S25" s="9"/>
      <c r="T25" s="9"/>
    </row>
    <row r="26" spans="1:20" s="4" customFormat="1" ht="90" x14ac:dyDescent="0.25">
      <c r="A26" s="34" t="s">
        <v>155</v>
      </c>
      <c r="B26" s="35" t="s">
        <v>38</v>
      </c>
      <c r="C26" s="33" t="s">
        <v>217</v>
      </c>
      <c r="D26" s="33" t="s">
        <v>217</v>
      </c>
      <c r="E26" s="33" t="s">
        <v>217</v>
      </c>
      <c r="F26" s="33" t="s">
        <v>217</v>
      </c>
      <c r="G26" s="33" t="s">
        <v>217</v>
      </c>
      <c r="H26" s="33" t="s">
        <v>217</v>
      </c>
      <c r="I26" s="33" t="s">
        <v>217</v>
      </c>
      <c r="J26" s="33" t="s">
        <v>217</v>
      </c>
      <c r="K26" s="33" t="s">
        <v>217</v>
      </c>
      <c r="L26" s="33" t="s">
        <v>217</v>
      </c>
      <c r="M26" s="33" t="s">
        <v>217</v>
      </c>
      <c r="N26" s="33" t="s">
        <v>217</v>
      </c>
      <c r="O26" s="9"/>
      <c r="P26" s="9"/>
      <c r="Q26" s="9"/>
      <c r="R26" s="9"/>
      <c r="S26" s="9"/>
      <c r="T26" s="9"/>
    </row>
    <row r="27" spans="1:20" s="4" customFormat="1" ht="72" x14ac:dyDescent="0.25">
      <c r="A27" s="34" t="s">
        <v>154</v>
      </c>
      <c r="B27" s="35" t="s">
        <v>30</v>
      </c>
      <c r="C27" s="33" t="s">
        <v>217</v>
      </c>
      <c r="D27" s="33" t="s">
        <v>217</v>
      </c>
      <c r="E27" s="33" t="s">
        <v>217</v>
      </c>
      <c r="F27" s="33" t="s">
        <v>217</v>
      </c>
      <c r="G27" s="33" t="s">
        <v>217</v>
      </c>
      <c r="H27" s="33" t="s">
        <v>217</v>
      </c>
      <c r="I27" s="33" t="s">
        <v>217</v>
      </c>
      <c r="J27" s="33" t="s">
        <v>217</v>
      </c>
      <c r="K27" s="33" t="s">
        <v>217</v>
      </c>
      <c r="L27" s="33" t="s">
        <v>217</v>
      </c>
      <c r="M27" s="33" t="s">
        <v>217</v>
      </c>
      <c r="N27" s="33" t="s">
        <v>217</v>
      </c>
      <c r="O27" s="9"/>
      <c r="P27" s="9"/>
      <c r="Q27" s="9"/>
      <c r="R27" s="9"/>
      <c r="S27" s="9"/>
      <c r="T27" s="9"/>
    </row>
    <row r="28" spans="1:20" s="4" customFormat="1" ht="90" x14ac:dyDescent="0.25">
      <c r="A28" s="34" t="s">
        <v>153</v>
      </c>
      <c r="B28" s="35" t="s">
        <v>38</v>
      </c>
      <c r="C28" s="33" t="s">
        <v>217</v>
      </c>
      <c r="D28" s="33" t="s">
        <v>217</v>
      </c>
      <c r="E28" s="33" t="s">
        <v>217</v>
      </c>
      <c r="F28" s="33" t="s">
        <v>217</v>
      </c>
      <c r="G28" s="33" t="s">
        <v>217</v>
      </c>
      <c r="H28" s="33" t="s">
        <v>217</v>
      </c>
      <c r="I28" s="33" t="s">
        <v>217</v>
      </c>
      <c r="J28" s="33" t="s">
        <v>217</v>
      </c>
      <c r="K28" s="33" t="s">
        <v>217</v>
      </c>
      <c r="L28" s="33" t="s">
        <v>217</v>
      </c>
      <c r="M28" s="33" t="s">
        <v>217</v>
      </c>
      <c r="N28" s="33" t="s">
        <v>217</v>
      </c>
      <c r="O28" s="9"/>
      <c r="P28" s="9"/>
      <c r="Q28" s="9"/>
      <c r="R28" s="9"/>
      <c r="S28" s="9"/>
      <c r="T28" s="9"/>
    </row>
    <row r="29" spans="1:20" s="4" customFormat="1" ht="72" x14ac:dyDescent="0.25">
      <c r="A29" s="34" t="s">
        <v>151</v>
      </c>
      <c r="B29" s="35" t="s">
        <v>30</v>
      </c>
      <c r="C29" s="33" t="s">
        <v>217</v>
      </c>
      <c r="D29" s="33" t="s">
        <v>217</v>
      </c>
      <c r="E29" s="33" t="s">
        <v>217</v>
      </c>
      <c r="F29" s="33" t="s">
        <v>217</v>
      </c>
      <c r="G29" s="33" t="s">
        <v>217</v>
      </c>
      <c r="H29" s="33" t="s">
        <v>217</v>
      </c>
      <c r="I29" s="33" t="s">
        <v>217</v>
      </c>
      <c r="J29" s="33" t="s">
        <v>217</v>
      </c>
      <c r="K29" s="33" t="s">
        <v>217</v>
      </c>
      <c r="L29" s="33" t="s">
        <v>217</v>
      </c>
      <c r="M29" s="33" t="s">
        <v>217</v>
      </c>
      <c r="N29" s="33" t="s">
        <v>217</v>
      </c>
      <c r="O29" s="9"/>
      <c r="P29" s="9"/>
      <c r="Q29" s="9"/>
      <c r="R29" s="9"/>
      <c r="S29" s="9"/>
      <c r="T29" s="9"/>
    </row>
    <row r="30" spans="1:20" s="4" customFormat="1" ht="90" x14ac:dyDescent="0.25">
      <c r="A30" s="34" t="s">
        <v>152</v>
      </c>
      <c r="B30" s="35" t="s">
        <v>38</v>
      </c>
      <c r="C30" s="33" t="s">
        <v>217</v>
      </c>
      <c r="D30" s="33" t="s">
        <v>217</v>
      </c>
      <c r="E30" s="33" t="s">
        <v>217</v>
      </c>
      <c r="F30" s="33" t="s">
        <v>217</v>
      </c>
      <c r="G30" s="33" t="s">
        <v>217</v>
      </c>
      <c r="H30" s="33" t="s">
        <v>217</v>
      </c>
      <c r="I30" s="33" t="s">
        <v>217</v>
      </c>
      <c r="J30" s="33" t="s">
        <v>217</v>
      </c>
      <c r="K30" s="33" t="s">
        <v>217</v>
      </c>
      <c r="L30" s="33" t="s">
        <v>217</v>
      </c>
      <c r="M30" s="33" t="s">
        <v>217</v>
      </c>
      <c r="N30" s="33" t="s">
        <v>217</v>
      </c>
      <c r="O30" s="9"/>
      <c r="P30" s="9"/>
      <c r="Q30" s="9"/>
      <c r="R30" s="9"/>
      <c r="S30" s="9"/>
      <c r="T30" s="9"/>
    </row>
    <row r="31" spans="1:20" s="4" customFormat="1" ht="72" x14ac:dyDescent="0.25">
      <c r="A31" s="34" t="s">
        <v>156</v>
      </c>
      <c r="B31" s="35" t="s">
        <v>30</v>
      </c>
      <c r="C31" s="33" t="s">
        <v>217</v>
      </c>
      <c r="D31" s="33" t="s">
        <v>217</v>
      </c>
      <c r="E31" s="33" t="s">
        <v>217</v>
      </c>
      <c r="F31" s="33" t="s">
        <v>217</v>
      </c>
      <c r="G31" s="33" t="s">
        <v>217</v>
      </c>
      <c r="H31" s="33" t="s">
        <v>217</v>
      </c>
      <c r="I31" s="33" t="s">
        <v>217</v>
      </c>
      <c r="J31" s="33" t="s">
        <v>217</v>
      </c>
      <c r="K31" s="33" t="s">
        <v>217</v>
      </c>
      <c r="L31" s="33" t="s">
        <v>217</v>
      </c>
      <c r="M31" s="33" t="s">
        <v>217</v>
      </c>
      <c r="N31" s="33" t="s">
        <v>217</v>
      </c>
      <c r="O31" s="9"/>
      <c r="P31" s="9"/>
      <c r="Q31" s="9"/>
      <c r="R31" s="9"/>
      <c r="S31" s="9"/>
      <c r="T31" s="9"/>
    </row>
    <row r="32" spans="1:20" s="4" customFormat="1" ht="90" x14ac:dyDescent="0.25">
      <c r="A32" s="34" t="s">
        <v>157</v>
      </c>
      <c r="B32" s="35" t="s">
        <v>38</v>
      </c>
      <c r="C32" s="33" t="s">
        <v>217</v>
      </c>
      <c r="D32" s="33" t="s">
        <v>217</v>
      </c>
      <c r="E32" s="33" t="s">
        <v>217</v>
      </c>
      <c r="F32" s="33" t="s">
        <v>217</v>
      </c>
      <c r="G32" s="33" t="s">
        <v>217</v>
      </c>
      <c r="H32" s="33" t="s">
        <v>217</v>
      </c>
      <c r="I32" s="33" t="s">
        <v>217</v>
      </c>
      <c r="J32" s="33" t="s">
        <v>217</v>
      </c>
      <c r="K32" s="33" t="s">
        <v>217</v>
      </c>
      <c r="L32" s="33" t="s">
        <v>217</v>
      </c>
      <c r="M32" s="33" t="s">
        <v>217</v>
      </c>
      <c r="N32" s="33" t="s">
        <v>217</v>
      </c>
      <c r="O32" s="9"/>
      <c r="P32" s="9"/>
      <c r="Q32" s="9"/>
      <c r="R32" s="9"/>
      <c r="S32" s="9"/>
      <c r="T32" s="9"/>
    </row>
    <row r="33" spans="1:20" s="4" customFormat="1" ht="72" x14ac:dyDescent="0.25">
      <c r="A33" s="34" t="s">
        <v>158</v>
      </c>
      <c r="B33" s="35" t="s">
        <v>30</v>
      </c>
      <c r="C33" s="33" t="s">
        <v>217</v>
      </c>
      <c r="D33" s="33" t="s">
        <v>217</v>
      </c>
      <c r="E33" s="33" t="s">
        <v>217</v>
      </c>
      <c r="F33" s="33" t="s">
        <v>217</v>
      </c>
      <c r="G33" s="33" t="s">
        <v>217</v>
      </c>
      <c r="H33" s="33" t="s">
        <v>217</v>
      </c>
      <c r="I33" s="33" t="s">
        <v>217</v>
      </c>
      <c r="J33" s="33" t="s">
        <v>217</v>
      </c>
      <c r="K33" s="33" t="s">
        <v>217</v>
      </c>
      <c r="L33" s="33" t="s">
        <v>217</v>
      </c>
      <c r="M33" s="33" t="s">
        <v>217</v>
      </c>
      <c r="N33" s="33" t="s">
        <v>217</v>
      </c>
      <c r="O33" s="9"/>
      <c r="P33" s="9"/>
      <c r="Q33" s="9"/>
      <c r="R33" s="9"/>
      <c r="S33" s="9"/>
      <c r="T33" s="9"/>
    </row>
    <row r="34" spans="1:20" s="4" customFormat="1" ht="144" x14ac:dyDescent="0.25">
      <c r="A34" s="34" t="s">
        <v>159</v>
      </c>
      <c r="B34" s="29" t="s">
        <v>38</v>
      </c>
      <c r="C34" s="33" t="s">
        <v>217</v>
      </c>
      <c r="D34" s="33" t="s">
        <v>217</v>
      </c>
      <c r="E34" s="33" t="s">
        <v>217</v>
      </c>
      <c r="F34" s="33" t="s">
        <v>217</v>
      </c>
      <c r="G34" s="33" t="s">
        <v>217</v>
      </c>
      <c r="H34" s="33" t="s">
        <v>217</v>
      </c>
      <c r="I34" s="33" t="s">
        <v>217</v>
      </c>
      <c r="J34" s="33" t="s">
        <v>217</v>
      </c>
      <c r="K34" s="33" t="s">
        <v>217</v>
      </c>
      <c r="L34" s="33" t="s">
        <v>217</v>
      </c>
      <c r="M34" s="33" t="s">
        <v>217</v>
      </c>
      <c r="N34" s="33" t="s">
        <v>217</v>
      </c>
      <c r="O34" s="9"/>
      <c r="P34" s="9"/>
      <c r="Q34" s="9"/>
      <c r="R34" s="9"/>
      <c r="S34" s="9"/>
      <c r="T34" s="9"/>
    </row>
    <row r="35" spans="1:20" s="4" customFormat="1" ht="90" x14ac:dyDescent="0.25">
      <c r="A35" s="34" t="s">
        <v>160</v>
      </c>
      <c r="B35" s="29" t="s">
        <v>30</v>
      </c>
      <c r="C35" s="33" t="s">
        <v>217</v>
      </c>
      <c r="D35" s="33" t="s">
        <v>217</v>
      </c>
      <c r="E35" s="33" t="s">
        <v>217</v>
      </c>
      <c r="F35" s="33" t="s">
        <v>217</v>
      </c>
      <c r="G35" s="33" t="s">
        <v>217</v>
      </c>
      <c r="H35" s="33" t="s">
        <v>217</v>
      </c>
      <c r="I35" s="33" t="s">
        <v>217</v>
      </c>
      <c r="J35" s="33" t="s">
        <v>217</v>
      </c>
      <c r="K35" s="33" t="s">
        <v>217</v>
      </c>
      <c r="L35" s="33" t="s">
        <v>217</v>
      </c>
      <c r="M35" s="33" t="s">
        <v>217</v>
      </c>
      <c r="N35" s="33" t="s">
        <v>217</v>
      </c>
      <c r="O35" s="9"/>
      <c r="P35" s="9"/>
      <c r="Q35" s="9"/>
      <c r="R35" s="9"/>
      <c r="S35" s="9"/>
      <c r="T35" s="9"/>
    </row>
    <row r="36" spans="1:20" s="4" customFormat="1" ht="90" x14ac:dyDescent="0.25">
      <c r="A36" s="34" t="s">
        <v>161</v>
      </c>
      <c r="B36" s="29" t="s">
        <v>38</v>
      </c>
      <c r="C36" s="33" t="s">
        <v>217</v>
      </c>
      <c r="D36" s="33" t="s">
        <v>217</v>
      </c>
      <c r="E36" s="33" t="s">
        <v>217</v>
      </c>
      <c r="F36" s="33" t="s">
        <v>217</v>
      </c>
      <c r="G36" s="33" t="s">
        <v>217</v>
      </c>
      <c r="H36" s="33" t="s">
        <v>217</v>
      </c>
      <c r="I36" s="33" t="s">
        <v>217</v>
      </c>
      <c r="J36" s="33" t="s">
        <v>217</v>
      </c>
      <c r="K36" s="33" t="s">
        <v>217</v>
      </c>
      <c r="L36" s="33" t="s">
        <v>217</v>
      </c>
      <c r="M36" s="33" t="s">
        <v>217</v>
      </c>
      <c r="N36" s="33" t="s">
        <v>217</v>
      </c>
      <c r="O36" s="9"/>
      <c r="P36" s="9"/>
      <c r="Q36" s="9"/>
      <c r="R36" s="9"/>
      <c r="S36" s="9"/>
      <c r="T36" s="9"/>
    </row>
    <row r="37" spans="1:20" s="4" customFormat="1" ht="72" x14ac:dyDescent="0.25">
      <c r="A37" s="34" t="s">
        <v>162</v>
      </c>
      <c r="B37" s="29" t="s">
        <v>30</v>
      </c>
      <c r="C37" s="33" t="s">
        <v>217</v>
      </c>
      <c r="D37" s="33" t="s">
        <v>217</v>
      </c>
      <c r="E37" s="33" t="s">
        <v>217</v>
      </c>
      <c r="F37" s="33" t="s">
        <v>217</v>
      </c>
      <c r="G37" s="33" t="s">
        <v>217</v>
      </c>
      <c r="H37" s="33" t="s">
        <v>217</v>
      </c>
      <c r="I37" s="33" t="s">
        <v>217</v>
      </c>
      <c r="J37" s="33" t="s">
        <v>217</v>
      </c>
      <c r="K37" s="33" t="s">
        <v>217</v>
      </c>
      <c r="L37" s="33" t="s">
        <v>217</v>
      </c>
      <c r="M37" s="33" t="s">
        <v>217</v>
      </c>
      <c r="N37" s="33" t="s">
        <v>217</v>
      </c>
      <c r="O37" s="9"/>
      <c r="P37" s="9"/>
      <c r="Q37" s="9"/>
      <c r="R37" s="9"/>
      <c r="S37" s="9"/>
      <c r="T37" s="9"/>
    </row>
    <row r="38" spans="1:20" s="4" customFormat="1" ht="108" x14ac:dyDescent="0.25">
      <c r="A38" s="34" t="s">
        <v>163</v>
      </c>
      <c r="B38" s="35" t="s">
        <v>38</v>
      </c>
      <c r="C38" s="33" t="s">
        <v>217</v>
      </c>
      <c r="D38" s="33" t="s">
        <v>217</v>
      </c>
      <c r="E38" s="33" t="s">
        <v>217</v>
      </c>
      <c r="F38" s="33" t="s">
        <v>217</v>
      </c>
      <c r="G38" s="33" t="s">
        <v>217</v>
      </c>
      <c r="H38" s="33" t="s">
        <v>217</v>
      </c>
      <c r="I38" s="33" t="s">
        <v>217</v>
      </c>
      <c r="J38" s="33" t="s">
        <v>217</v>
      </c>
      <c r="K38" s="33" t="s">
        <v>217</v>
      </c>
      <c r="L38" s="33" t="s">
        <v>217</v>
      </c>
      <c r="M38" s="33" t="s">
        <v>217</v>
      </c>
      <c r="N38" s="33" t="s">
        <v>217</v>
      </c>
      <c r="O38" s="9"/>
      <c r="P38" s="9"/>
      <c r="Q38" s="9"/>
      <c r="R38" s="9"/>
      <c r="S38" s="9"/>
      <c r="T38" s="9"/>
    </row>
    <row r="39" spans="1:20" s="4" customFormat="1" ht="72" x14ac:dyDescent="0.25">
      <c r="A39" s="34" t="s">
        <v>164</v>
      </c>
      <c r="B39" s="35" t="s">
        <v>30</v>
      </c>
      <c r="C39" s="33" t="s">
        <v>217</v>
      </c>
      <c r="D39" s="33" t="s">
        <v>217</v>
      </c>
      <c r="E39" s="33" t="s">
        <v>217</v>
      </c>
      <c r="F39" s="33" t="s">
        <v>217</v>
      </c>
      <c r="G39" s="33" t="s">
        <v>217</v>
      </c>
      <c r="H39" s="33" t="s">
        <v>217</v>
      </c>
      <c r="I39" s="33" t="s">
        <v>217</v>
      </c>
      <c r="J39" s="33" t="s">
        <v>217</v>
      </c>
      <c r="K39" s="33" t="s">
        <v>217</v>
      </c>
      <c r="L39" s="33" t="s">
        <v>217</v>
      </c>
      <c r="M39" s="33" t="s">
        <v>217</v>
      </c>
      <c r="N39" s="33" t="s">
        <v>217</v>
      </c>
      <c r="O39" s="9"/>
      <c r="P39" s="9"/>
      <c r="Q39" s="9"/>
      <c r="R39" s="9"/>
      <c r="S39" s="9"/>
      <c r="T39" s="9"/>
    </row>
    <row r="40" spans="1:20" s="4" customFormat="1" ht="108" x14ac:dyDescent="0.25">
      <c r="A40" s="34" t="s">
        <v>196</v>
      </c>
      <c r="B40" s="29" t="s">
        <v>38</v>
      </c>
      <c r="C40" s="33" t="s">
        <v>217</v>
      </c>
      <c r="D40" s="33" t="s">
        <v>217</v>
      </c>
      <c r="E40" s="33" t="s">
        <v>217</v>
      </c>
      <c r="F40" s="33" t="s">
        <v>217</v>
      </c>
      <c r="G40" s="33" t="s">
        <v>217</v>
      </c>
      <c r="H40" s="33" t="s">
        <v>217</v>
      </c>
      <c r="I40" s="33" t="s">
        <v>217</v>
      </c>
      <c r="J40" s="33" t="s">
        <v>217</v>
      </c>
      <c r="K40" s="33" t="s">
        <v>217</v>
      </c>
      <c r="L40" s="33" t="s">
        <v>217</v>
      </c>
      <c r="M40" s="33" t="s">
        <v>217</v>
      </c>
      <c r="N40" s="33" t="s">
        <v>217</v>
      </c>
      <c r="O40" s="9"/>
      <c r="P40" s="9"/>
      <c r="Q40" s="9"/>
      <c r="R40" s="9"/>
      <c r="S40" s="9"/>
      <c r="T40" s="9"/>
    </row>
    <row r="41" spans="1:20" s="4" customFormat="1" ht="72" x14ac:dyDescent="0.25">
      <c r="A41" s="34" t="s">
        <v>197</v>
      </c>
      <c r="B41" s="29" t="s">
        <v>30</v>
      </c>
      <c r="C41" s="33" t="s">
        <v>217</v>
      </c>
      <c r="D41" s="33" t="s">
        <v>217</v>
      </c>
      <c r="E41" s="33" t="s">
        <v>217</v>
      </c>
      <c r="F41" s="33" t="s">
        <v>217</v>
      </c>
      <c r="G41" s="33" t="s">
        <v>217</v>
      </c>
      <c r="H41" s="33" t="s">
        <v>217</v>
      </c>
      <c r="I41" s="33" t="s">
        <v>217</v>
      </c>
      <c r="J41" s="33" t="s">
        <v>217</v>
      </c>
      <c r="K41" s="33" t="s">
        <v>217</v>
      </c>
      <c r="L41" s="33" t="s">
        <v>217</v>
      </c>
      <c r="M41" s="33" t="s">
        <v>217</v>
      </c>
      <c r="N41" s="33" t="s">
        <v>217</v>
      </c>
      <c r="O41" s="9"/>
      <c r="P41" s="9"/>
      <c r="Q41" s="9"/>
      <c r="R41" s="9"/>
      <c r="S41" s="9"/>
      <c r="T41" s="9"/>
    </row>
    <row r="42" spans="1:20" s="4" customFormat="1" ht="108" x14ac:dyDescent="0.25">
      <c r="A42" s="34" t="s">
        <v>165</v>
      </c>
      <c r="B42" s="35" t="s">
        <v>38</v>
      </c>
      <c r="C42" s="33" t="s">
        <v>217</v>
      </c>
      <c r="D42" s="33" t="s">
        <v>217</v>
      </c>
      <c r="E42" s="33" t="s">
        <v>217</v>
      </c>
      <c r="F42" s="33" t="s">
        <v>217</v>
      </c>
      <c r="G42" s="33" t="s">
        <v>217</v>
      </c>
      <c r="H42" s="33" t="s">
        <v>217</v>
      </c>
      <c r="I42" s="33" t="s">
        <v>217</v>
      </c>
      <c r="J42" s="33" t="s">
        <v>217</v>
      </c>
      <c r="K42" s="33" t="s">
        <v>217</v>
      </c>
      <c r="L42" s="33" t="s">
        <v>217</v>
      </c>
      <c r="M42" s="33" t="s">
        <v>217</v>
      </c>
      <c r="N42" s="33" t="s">
        <v>217</v>
      </c>
      <c r="O42" s="9"/>
      <c r="P42" s="9"/>
      <c r="Q42" s="9"/>
      <c r="R42" s="9"/>
      <c r="S42" s="9"/>
      <c r="T42" s="9"/>
    </row>
    <row r="43" spans="1:20" s="4" customFormat="1" ht="72" x14ac:dyDescent="0.25">
      <c r="A43" s="34" t="s">
        <v>166</v>
      </c>
      <c r="B43" s="35" t="s">
        <v>30</v>
      </c>
      <c r="C43" s="33" t="s">
        <v>217</v>
      </c>
      <c r="D43" s="33" t="s">
        <v>217</v>
      </c>
      <c r="E43" s="33" t="s">
        <v>217</v>
      </c>
      <c r="F43" s="33" t="s">
        <v>217</v>
      </c>
      <c r="G43" s="33" t="s">
        <v>217</v>
      </c>
      <c r="H43" s="33" t="s">
        <v>217</v>
      </c>
      <c r="I43" s="33" t="s">
        <v>217</v>
      </c>
      <c r="J43" s="33" t="s">
        <v>217</v>
      </c>
      <c r="K43" s="33" t="s">
        <v>217</v>
      </c>
      <c r="L43" s="33" t="s">
        <v>217</v>
      </c>
      <c r="M43" s="33" t="s">
        <v>217</v>
      </c>
      <c r="N43" s="33" t="s">
        <v>217</v>
      </c>
      <c r="O43" s="9"/>
      <c r="P43" s="9"/>
      <c r="Q43" s="9"/>
      <c r="R43" s="9"/>
      <c r="S43" s="9"/>
      <c r="T43" s="9"/>
    </row>
    <row r="44" spans="1:20" s="4" customFormat="1" ht="90" x14ac:dyDescent="0.25">
      <c r="A44" s="34" t="s">
        <v>167</v>
      </c>
      <c r="B44" s="29" t="s">
        <v>38</v>
      </c>
      <c r="C44" s="33" t="s">
        <v>217</v>
      </c>
      <c r="D44" s="33" t="s">
        <v>217</v>
      </c>
      <c r="E44" s="33" t="s">
        <v>217</v>
      </c>
      <c r="F44" s="33" t="s">
        <v>217</v>
      </c>
      <c r="G44" s="33" t="s">
        <v>217</v>
      </c>
      <c r="H44" s="33" t="s">
        <v>217</v>
      </c>
      <c r="I44" s="33" t="s">
        <v>217</v>
      </c>
      <c r="J44" s="33" t="s">
        <v>217</v>
      </c>
      <c r="K44" s="33" t="s">
        <v>217</v>
      </c>
      <c r="L44" s="33" t="s">
        <v>217</v>
      </c>
      <c r="M44" s="33" t="s">
        <v>217</v>
      </c>
      <c r="N44" s="33" t="s">
        <v>217</v>
      </c>
      <c r="O44" s="9"/>
      <c r="P44" s="9"/>
      <c r="Q44" s="9"/>
      <c r="R44" s="9"/>
      <c r="S44" s="9"/>
      <c r="T44" s="9"/>
    </row>
    <row r="45" spans="1:20" s="4" customFormat="1" ht="72" x14ac:dyDescent="0.25">
      <c r="A45" s="34" t="s">
        <v>168</v>
      </c>
      <c r="B45" s="29" t="s">
        <v>30</v>
      </c>
      <c r="C45" s="33" t="s">
        <v>217</v>
      </c>
      <c r="D45" s="33" t="s">
        <v>217</v>
      </c>
      <c r="E45" s="33" t="s">
        <v>217</v>
      </c>
      <c r="F45" s="33" t="s">
        <v>217</v>
      </c>
      <c r="G45" s="33" t="s">
        <v>217</v>
      </c>
      <c r="H45" s="33" t="s">
        <v>217</v>
      </c>
      <c r="I45" s="33" t="s">
        <v>217</v>
      </c>
      <c r="J45" s="33" t="s">
        <v>217</v>
      </c>
      <c r="K45" s="33" t="s">
        <v>217</v>
      </c>
      <c r="L45" s="33" t="s">
        <v>217</v>
      </c>
      <c r="M45" s="33" t="s">
        <v>217</v>
      </c>
      <c r="N45" s="33" t="s">
        <v>217</v>
      </c>
      <c r="O45" s="9"/>
      <c r="P45" s="9"/>
      <c r="Q45" s="9"/>
      <c r="R45" s="9"/>
      <c r="S45" s="9"/>
      <c r="T45" s="9"/>
    </row>
    <row r="46" spans="1:20" s="4" customFormat="1" ht="108" x14ac:dyDescent="0.25">
      <c r="A46" s="34" t="s">
        <v>169</v>
      </c>
      <c r="B46" s="29" t="s">
        <v>38</v>
      </c>
      <c r="C46" s="33" t="s">
        <v>217</v>
      </c>
      <c r="D46" s="33" t="s">
        <v>217</v>
      </c>
      <c r="E46" s="33" t="s">
        <v>217</v>
      </c>
      <c r="F46" s="33" t="s">
        <v>217</v>
      </c>
      <c r="G46" s="33" t="s">
        <v>217</v>
      </c>
      <c r="H46" s="33" t="s">
        <v>217</v>
      </c>
      <c r="I46" s="33" t="s">
        <v>217</v>
      </c>
      <c r="J46" s="33" t="s">
        <v>217</v>
      </c>
      <c r="K46" s="33" t="s">
        <v>217</v>
      </c>
      <c r="L46" s="33" t="s">
        <v>217</v>
      </c>
      <c r="M46" s="33" t="s">
        <v>217</v>
      </c>
      <c r="N46" s="33" t="s">
        <v>217</v>
      </c>
      <c r="O46" s="9"/>
      <c r="P46" s="9"/>
      <c r="Q46" s="9"/>
      <c r="R46" s="9"/>
      <c r="S46" s="9"/>
      <c r="T46" s="9"/>
    </row>
    <row r="47" spans="1:20" s="4" customFormat="1" ht="72" x14ac:dyDescent="0.25">
      <c r="A47" s="34" t="s">
        <v>170</v>
      </c>
      <c r="B47" s="29" t="s">
        <v>30</v>
      </c>
      <c r="C47" s="33" t="s">
        <v>217</v>
      </c>
      <c r="D47" s="33" t="s">
        <v>217</v>
      </c>
      <c r="E47" s="33" t="s">
        <v>217</v>
      </c>
      <c r="F47" s="33" t="s">
        <v>217</v>
      </c>
      <c r="G47" s="33" t="s">
        <v>217</v>
      </c>
      <c r="H47" s="33" t="s">
        <v>217</v>
      </c>
      <c r="I47" s="33" t="s">
        <v>217</v>
      </c>
      <c r="J47" s="33" t="s">
        <v>217</v>
      </c>
      <c r="K47" s="33" t="s">
        <v>217</v>
      </c>
      <c r="L47" s="33" t="s">
        <v>217</v>
      </c>
      <c r="M47" s="33" t="s">
        <v>217</v>
      </c>
      <c r="N47" s="33" t="s">
        <v>217</v>
      </c>
      <c r="O47" s="9"/>
      <c r="P47" s="9"/>
      <c r="Q47" s="9"/>
      <c r="R47" s="9"/>
      <c r="S47" s="9"/>
      <c r="T47" s="9"/>
    </row>
    <row r="48" spans="1:20" s="4" customFormat="1" ht="90" x14ac:dyDescent="0.25">
      <c r="A48" s="34" t="s">
        <v>171</v>
      </c>
      <c r="B48" s="29" t="s">
        <v>38</v>
      </c>
      <c r="C48" s="33" t="s">
        <v>217</v>
      </c>
      <c r="D48" s="33" t="s">
        <v>217</v>
      </c>
      <c r="E48" s="33" t="s">
        <v>217</v>
      </c>
      <c r="F48" s="33" t="s">
        <v>217</v>
      </c>
      <c r="G48" s="33" t="s">
        <v>217</v>
      </c>
      <c r="H48" s="33" t="s">
        <v>217</v>
      </c>
      <c r="I48" s="33" t="s">
        <v>217</v>
      </c>
      <c r="J48" s="33" t="s">
        <v>217</v>
      </c>
      <c r="K48" s="33" t="s">
        <v>217</v>
      </c>
      <c r="L48" s="33" t="s">
        <v>217</v>
      </c>
      <c r="M48" s="33" t="s">
        <v>217</v>
      </c>
      <c r="N48" s="33" t="s">
        <v>217</v>
      </c>
      <c r="O48" s="9"/>
      <c r="P48" s="9"/>
      <c r="Q48" s="9"/>
      <c r="R48" s="9"/>
      <c r="S48" s="9"/>
      <c r="T48" s="9"/>
    </row>
    <row r="49" spans="1:20" s="4" customFormat="1" ht="72" x14ac:dyDescent="0.25">
      <c r="A49" s="34" t="s">
        <v>172</v>
      </c>
      <c r="B49" s="29" t="s">
        <v>30</v>
      </c>
      <c r="C49" s="33" t="s">
        <v>217</v>
      </c>
      <c r="D49" s="33" t="s">
        <v>217</v>
      </c>
      <c r="E49" s="33" t="s">
        <v>217</v>
      </c>
      <c r="F49" s="33" t="s">
        <v>217</v>
      </c>
      <c r="G49" s="33" t="s">
        <v>217</v>
      </c>
      <c r="H49" s="33" t="s">
        <v>217</v>
      </c>
      <c r="I49" s="33" t="s">
        <v>217</v>
      </c>
      <c r="J49" s="33" t="s">
        <v>217</v>
      </c>
      <c r="K49" s="33" t="s">
        <v>217</v>
      </c>
      <c r="L49" s="33" t="s">
        <v>217</v>
      </c>
      <c r="M49" s="33" t="s">
        <v>217</v>
      </c>
      <c r="N49" s="33" t="s">
        <v>217</v>
      </c>
      <c r="O49" s="9"/>
      <c r="P49" s="9"/>
      <c r="Q49" s="9"/>
      <c r="R49" s="9"/>
      <c r="S49" s="9"/>
      <c r="T49" s="9"/>
    </row>
    <row r="50" spans="1:20" s="4" customFormat="1" ht="108" x14ac:dyDescent="0.25">
      <c r="A50" s="34" t="s">
        <v>173</v>
      </c>
      <c r="B50" s="35" t="s">
        <v>38</v>
      </c>
      <c r="C50" s="33" t="s">
        <v>217</v>
      </c>
      <c r="D50" s="33" t="s">
        <v>217</v>
      </c>
      <c r="E50" s="33" t="s">
        <v>217</v>
      </c>
      <c r="F50" s="33" t="s">
        <v>217</v>
      </c>
      <c r="G50" s="33" t="s">
        <v>217</v>
      </c>
      <c r="H50" s="33" t="s">
        <v>217</v>
      </c>
      <c r="I50" s="33" t="s">
        <v>217</v>
      </c>
      <c r="J50" s="33" t="s">
        <v>217</v>
      </c>
      <c r="K50" s="33" t="s">
        <v>217</v>
      </c>
      <c r="L50" s="33" t="s">
        <v>217</v>
      </c>
      <c r="M50" s="33" t="s">
        <v>217</v>
      </c>
      <c r="N50" s="33" t="s">
        <v>217</v>
      </c>
      <c r="O50" s="9"/>
      <c r="P50" s="9"/>
      <c r="Q50" s="9"/>
      <c r="R50" s="9"/>
      <c r="S50" s="9"/>
      <c r="T50" s="9"/>
    </row>
    <row r="51" spans="1:20" s="4" customFormat="1" ht="72" x14ac:dyDescent="0.25">
      <c r="A51" s="34" t="s">
        <v>174</v>
      </c>
      <c r="B51" s="35" t="s">
        <v>30</v>
      </c>
      <c r="C51" s="33" t="s">
        <v>217</v>
      </c>
      <c r="D51" s="33" t="s">
        <v>217</v>
      </c>
      <c r="E51" s="33" t="s">
        <v>217</v>
      </c>
      <c r="F51" s="33" t="s">
        <v>217</v>
      </c>
      <c r="G51" s="33" t="s">
        <v>217</v>
      </c>
      <c r="H51" s="33" t="s">
        <v>217</v>
      </c>
      <c r="I51" s="33" t="s">
        <v>217</v>
      </c>
      <c r="J51" s="33" t="s">
        <v>217</v>
      </c>
      <c r="K51" s="33" t="s">
        <v>217</v>
      </c>
      <c r="L51" s="33" t="s">
        <v>217</v>
      </c>
      <c r="M51" s="33" t="s">
        <v>217</v>
      </c>
      <c r="N51" s="33" t="s">
        <v>217</v>
      </c>
      <c r="O51" s="9"/>
      <c r="P51" s="9"/>
      <c r="Q51" s="9"/>
      <c r="R51" s="9"/>
      <c r="S51" s="9"/>
      <c r="T51" s="9"/>
    </row>
    <row r="52" spans="1:20" s="4" customFormat="1" ht="108" x14ac:dyDescent="0.25">
      <c r="A52" s="34" t="s">
        <v>175</v>
      </c>
      <c r="B52" s="35" t="s">
        <v>38</v>
      </c>
      <c r="C52" s="33" t="s">
        <v>217</v>
      </c>
      <c r="D52" s="33" t="s">
        <v>217</v>
      </c>
      <c r="E52" s="33" t="s">
        <v>217</v>
      </c>
      <c r="F52" s="33" t="s">
        <v>217</v>
      </c>
      <c r="G52" s="33" t="s">
        <v>217</v>
      </c>
      <c r="H52" s="33" t="s">
        <v>217</v>
      </c>
      <c r="I52" s="33" t="s">
        <v>217</v>
      </c>
      <c r="J52" s="33" t="s">
        <v>217</v>
      </c>
      <c r="K52" s="33" t="s">
        <v>217</v>
      </c>
      <c r="L52" s="33" t="s">
        <v>217</v>
      </c>
      <c r="M52" s="33" t="s">
        <v>217</v>
      </c>
      <c r="N52" s="33" t="s">
        <v>217</v>
      </c>
      <c r="O52" s="9"/>
      <c r="P52" s="9"/>
      <c r="Q52" s="9"/>
      <c r="R52" s="9"/>
      <c r="S52" s="9"/>
      <c r="T52" s="9"/>
    </row>
    <row r="53" spans="1:20" s="4" customFormat="1" ht="72" x14ac:dyDescent="0.25">
      <c r="A53" s="34" t="s">
        <v>176</v>
      </c>
      <c r="B53" s="35" t="s">
        <v>30</v>
      </c>
      <c r="C53" s="33" t="s">
        <v>217</v>
      </c>
      <c r="D53" s="33" t="s">
        <v>217</v>
      </c>
      <c r="E53" s="33" t="s">
        <v>217</v>
      </c>
      <c r="F53" s="33" t="s">
        <v>217</v>
      </c>
      <c r="G53" s="33" t="s">
        <v>217</v>
      </c>
      <c r="H53" s="33" t="s">
        <v>217</v>
      </c>
      <c r="I53" s="33" t="s">
        <v>217</v>
      </c>
      <c r="J53" s="33" t="s">
        <v>217</v>
      </c>
      <c r="K53" s="33" t="s">
        <v>217</v>
      </c>
      <c r="L53" s="33" t="s">
        <v>217</v>
      </c>
      <c r="M53" s="33" t="s">
        <v>217</v>
      </c>
      <c r="N53" s="33" t="s">
        <v>217</v>
      </c>
      <c r="O53" s="9"/>
      <c r="P53" s="9"/>
      <c r="Q53" s="9"/>
      <c r="R53" s="9"/>
      <c r="S53" s="9"/>
      <c r="T53" s="9"/>
    </row>
    <row r="54" spans="1:20" s="4" customFormat="1" ht="90" x14ac:dyDescent="0.25">
      <c r="A54" s="34" t="s">
        <v>177</v>
      </c>
      <c r="B54" s="29" t="s">
        <v>38</v>
      </c>
      <c r="C54" s="33" t="s">
        <v>217</v>
      </c>
      <c r="D54" s="33" t="s">
        <v>217</v>
      </c>
      <c r="E54" s="33" t="s">
        <v>217</v>
      </c>
      <c r="F54" s="33" t="s">
        <v>217</v>
      </c>
      <c r="G54" s="33" t="s">
        <v>217</v>
      </c>
      <c r="H54" s="33" t="s">
        <v>217</v>
      </c>
      <c r="I54" s="33" t="s">
        <v>217</v>
      </c>
      <c r="J54" s="33" t="s">
        <v>217</v>
      </c>
      <c r="K54" s="33" t="s">
        <v>217</v>
      </c>
      <c r="L54" s="33" t="s">
        <v>217</v>
      </c>
      <c r="M54" s="33" t="s">
        <v>217</v>
      </c>
      <c r="N54" s="33" t="s">
        <v>217</v>
      </c>
      <c r="O54" s="9"/>
      <c r="P54" s="9"/>
      <c r="Q54" s="9"/>
      <c r="R54" s="9"/>
      <c r="S54" s="9"/>
      <c r="T54" s="9"/>
    </row>
    <row r="55" spans="1:20" s="4" customFormat="1" ht="72" x14ac:dyDescent="0.25">
      <c r="A55" s="34" t="s">
        <v>178</v>
      </c>
      <c r="B55" s="29" t="s">
        <v>30</v>
      </c>
      <c r="C55" s="33" t="s">
        <v>217</v>
      </c>
      <c r="D55" s="33" t="s">
        <v>217</v>
      </c>
      <c r="E55" s="33" t="s">
        <v>217</v>
      </c>
      <c r="F55" s="33" t="s">
        <v>217</v>
      </c>
      <c r="G55" s="33" t="s">
        <v>217</v>
      </c>
      <c r="H55" s="33" t="s">
        <v>217</v>
      </c>
      <c r="I55" s="33" t="s">
        <v>217</v>
      </c>
      <c r="J55" s="33" t="s">
        <v>217</v>
      </c>
      <c r="K55" s="33" t="s">
        <v>217</v>
      </c>
      <c r="L55" s="33" t="s">
        <v>217</v>
      </c>
      <c r="M55" s="33" t="s">
        <v>217</v>
      </c>
      <c r="N55" s="33" t="s">
        <v>217</v>
      </c>
      <c r="O55" s="9"/>
      <c r="P55" s="9"/>
      <c r="Q55" s="9"/>
      <c r="R55" s="9"/>
      <c r="S55" s="9"/>
      <c r="T55" s="9"/>
    </row>
    <row r="56" spans="1:20" s="4" customFormat="1" ht="108" x14ac:dyDescent="0.25">
      <c r="A56" s="34" t="s">
        <v>179</v>
      </c>
      <c r="B56" s="35" t="s">
        <v>38</v>
      </c>
      <c r="C56" s="33" t="s">
        <v>217</v>
      </c>
      <c r="D56" s="33" t="s">
        <v>217</v>
      </c>
      <c r="E56" s="33" t="s">
        <v>217</v>
      </c>
      <c r="F56" s="33" t="s">
        <v>217</v>
      </c>
      <c r="G56" s="33" t="s">
        <v>217</v>
      </c>
      <c r="H56" s="33" t="s">
        <v>217</v>
      </c>
      <c r="I56" s="33" t="s">
        <v>217</v>
      </c>
      <c r="J56" s="33" t="s">
        <v>217</v>
      </c>
      <c r="K56" s="33" t="s">
        <v>217</v>
      </c>
      <c r="L56" s="33" t="s">
        <v>217</v>
      </c>
      <c r="M56" s="33" t="s">
        <v>217</v>
      </c>
      <c r="N56" s="33" t="s">
        <v>217</v>
      </c>
      <c r="O56" s="9"/>
      <c r="P56" s="9"/>
      <c r="Q56" s="9"/>
      <c r="R56" s="9"/>
      <c r="S56" s="9"/>
      <c r="T56" s="9"/>
    </row>
    <row r="57" spans="1:20" s="4" customFormat="1" ht="72" x14ac:dyDescent="0.25">
      <c r="A57" s="34" t="s">
        <v>180</v>
      </c>
      <c r="B57" s="35" t="s">
        <v>30</v>
      </c>
      <c r="C57" s="33" t="s">
        <v>217</v>
      </c>
      <c r="D57" s="33" t="s">
        <v>217</v>
      </c>
      <c r="E57" s="33" t="s">
        <v>217</v>
      </c>
      <c r="F57" s="33" t="s">
        <v>217</v>
      </c>
      <c r="G57" s="33" t="s">
        <v>217</v>
      </c>
      <c r="H57" s="33" t="s">
        <v>217</v>
      </c>
      <c r="I57" s="33" t="s">
        <v>217</v>
      </c>
      <c r="J57" s="33" t="s">
        <v>217</v>
      </c>
      <c r="K57" s="33" t="s">
        <v>217</v>
      </c>
      <c r="L57" s="33" t="s">
        <v>217</v>
      </c>
      <c r="M57" s="33" t="s">
        <v>217</v>
      </c>
      <c r="N57" s="33" t="s">
        <v>217</v>
      </c>
      <c r="O57" s="11"/>
      <c r="P57" s="11"/>
      <c r="Q57" s="11"/>
      <c r="R57" s="11"/>
      <c r="S57" s="11"/>
      <c r="T57" s="11"/>
    </row>
    <row r="58" spans="1:20" s="4" customFormat="1" ht="90" x14ac:dyDescent="0.25">
      <c r="A58" s="34" t="s">
        <v>181</v>
      </c>
      <c r="B58" s="35" t="s">
        <v>38</v>
      </c>
      <c r="C58" s="33" t="s">
        <v>217</v>
      </c>
      <c r="D58" s="33" t="s">
        <v>217</v>
      </c>
      <c r="E58" s="33" t="s">
        <v>217</v>
      </c>
      <c r="F58" s="33" t="s">
        <v>217</v>
      </c>
      <c r="G58" s="33" t="s">
        <v>217</v>
      </c>
      <c r="H58" s="33" t="s">
        <v>217</v>
      </c>
      <c r="I58" s="33" t="s">
        <v>217</v>
      </c>
      <c r="J58" s="33" t="s">
        <v>217</v>
      </c>
      <c r="K58" s="33" t="s">
        <v>217</v>
      </c>
      <c r="L58" s="33" t="s">
        <v>217</v>
      </c>
      <c r="M58" s="33" t="s">
        <v>217</v>
      </c>
      <c r="N58" s="33" t="s">
        <v>217</v>
      </c>
      <c r="O58" s="9"/>
      <c r="P58" s="9"/>
      <c r="Q58" s="9"/>
      <c r="R58" s="9"/>
      <c r="S58" s="9"/>
      <c r="T58" s="9"/>
    </row>
    <row r="59" spans="1:20" s="4" customFormat="1" ht="72" x14ac:dyDescent="0.25">
      <c r="A59" s="34" t="s">
        <v>182</v>
      </c>
      <c r="B59" s="35" t="s">
        <v>30</v>
      </c>
      <c r="C59" s="33" t="s">
        <v>217</v>
      </c>
      <c r="D59" s="33" t="s">
        <v>217</v>
      </c>
      <c r="E59" s="33" t="s">
        <v>217</v>
      </c>
      <c r="F59" s="33" t="s">
        <v>217</v>
      </c>
      <c r="G59" s="33" t="s">
        <v>217</v>
      </c>
      <c r="H59" s="33" t="s">
        <v>217</v>
      </c>
      <c r="I59" s="33" t="s">
        <v>217</v>
      </c>
      <c r="J59" s="33" t="s">
        <v>217</v>
      </c>
      <c r="K59" s="33" t="s">
        <v>217</v>
      </c>
      <c r="L59" s="33" t="s">
        <v>217</v>
      </c>
      <c r="M59" s="33" t="s">
        <v>217</v>
      </c>
      <c r="N59" s="33" t="s">
        <v>217</v>
      </c>
      <c r="O59" s="9"/>
      <c r="P59" s="9"/>
      <c r="Q59" s="9"/>
      <c r="R59" s="9"/>
      <c r="S59" s="9"/>
      <c r="T59" s="9"/>
    </row>
    <row r="60" spans="1:20" s="4" customFormat="1" ht="90" x14ac:dyDescent="0.25">
      <c r="A60" s="34" t="s">
        <v>183</v>
      </c>
      <c r="B60" s="35" t="s">
        <v>38</v>
      </c>
      <c r="C60" s="33" t="s">
        <v>217</v>
      </c>
      <c r="D60" s="33" t="s">
        <v>217</v>
      </c>
      <c r="E60" s="33" t="s">
        <v>217</v>
      </c>
      <c r="F60" s="33" t="s">
        <v>217</v>
      </c>
      <c r="G60" s="33" t="s">
        <v>217</v>
      </c>
      <c r="H60" s="33" t="s">
        <v>217</v>
      </c>
      <c r="I60" s="33" t="s">
        <v>217</v>
      </c>
      <c r="J60" s="33" t="s">
        <v>217</v>
      </c>
      <c r="K60" s="33" t="s">
        <v>217</v>
      </c>
      <c r="L60" s="33" t="s">
        <v>217</v>
      </c>
      <c r="M60" s="33" t="s">
        <v>217</v>
      </c>
      <c r="N60" s="33" t="s">
        <v>217</v>
      </c>
      <c r="O60" s="10"/>
      <c r="P60" s="10"/>
      <c r="Q60" s="10"/>
      <c r="R60" s="10"/>
      <c r="S60" s="10"/>
      <c r="T60" s="10"/>
    </row>
    <row r="61" spans="1:20" s="4" customFormat="1" ht="72" x14ac:dyDescent="0.25">
      <c r="A61" s="34" t="s">
        <v>184</v>
      </c>
      <c r="B61" s="35" t="s">
        <v>30</v>
      </c>
      <c r="C61" s="33" t="s">
        <v>217</v>
      </c>
      <c r="D61" s="33" t="s">
        <v>217</v>
      </c>
      <c r="E61" s="33" t="s">
        <v>217</v>
      </c>
      <c r="F61" s="33" t="s">
        <v>217</v>
      </c>
      <c r="G61" s="33" t="s">
        <v>217</v>
      </c>
      <c r="H61" s="33" t="s">
        <v>217</v>
      </c>
      <c r="I61" s="33" t="s">
        <v>217</v>
      </c>
      <c r="J61" s="33" t="s">
        <v>217</v>
      </c>
      <c r="K61" s="33" t="s">
        <v>217</v>
      </c>
      <c r="L61" s="33" t="s">
        <v>217</v>
      </c>
      <c r="M61" s="33" t="s">
        <v>217</v>
      </c>
      <c r="N61" s="33" t="s">
        <v>217</v>
      </c>
      <c r="O61" s="9"/>
      <c r="P61" s="9"/>
      <c r="Q61" s="9"/>
      <c r="R61" s="9"/>
      <c r="S61" s="9"/>
      <c r="T61" s="9"/>
    </row>
    <row r="62" spans="1:20" s="4" customFormat="1" ht="18" x14ac:dyDescent="0.25">
      <c r="A62" s="126" t="s">
        <v>42</v>
      </c>
      <c r="B62" s="127"/>
      <c r="C62" s="127"/>
      <c r="D62" s="127"/>
      <c r="E62" s="127"/>
      <c r="F62" s="45"/>
      <c r="G62" s="45"/>
      <c r="H62" s="45"/>
      <c r="I62" s="45"/>
      <c r="J62" s="45"/>
      <c r="K62" s="45"/>
      <c r="L62" s="45"/>
      <c r="M62" s="45"/>
      <c r="N62" s="45"/>
      <c r="O62" s="9"/>
      <c r="P62" s="9"/>
      <c r="Q62" s="9"/>
      <c r="R62" s="9"/>
      <c r="S62" s="9"/>
      <c r="T62" s="9"/>
    </row>
    <row r="63" spans="1:20" s="4" customFormat="1" ht="126" x14ac:dyDescent="0.25">
      <c r="A63" s="34" t="s">
        <v>51</v>
      </c>
      <c r="B63" s="35" t="s">
        <v>38</v>
      </c>
      <c r="C63" s="33" t="s">
        <v>217</v>
      </c>
      <c r="D63" s="33" t="s">
        <v>217</v>
      </c>
      <c r="E63" s="33" t="s">
        <v>217</v>
      </c>
      <c r="F63" s="33" t="s">
        <v>217</v>
      </c>
      <c r="G63" s="33" t="s">
        <v>217</v>
      </c>
      <c r="H63" s="33" t="s">
        <v>217</v>
      </c>
      <c r="I63" s="33" t="s">
        <v>217</v>
      </c>
      <c r="J63" s="33" t="s">
        <v>217</v>
      </c>
      <c r="K63" s="33" t="s">
        <v>217</v>
      </c>
      <c r="L63" s="33" t="s">
        <v>217</v>
      </c>
      <c r="M63" s="33" t="s">
        <v>217</v>
      </c>
      <c r="N63" s="33" t="s">
        <v>217</v>
      </c>
      <c r="O63" s="11"/>
      <c r="P63" s="11"/>
      <c r="Q63" s="11"/>
      <c r="R63" s="11"/>
      <c r="S63" s="11"/>
      <c r="T63" s="11"/>
    </row>
    <row r="64" spans="1:20" s="4" customFormat="1" ht="72" x14ac:dyDescent="0.25">
      <c r="A64" s="34" t="s">
        <v>50</v>
      </c>
      <c r="B64" s="35" t="s">
        <v>30</v>
      </c>
      <c r="C64" s="33" t="s">
        <v>217</v>
      </c>
      <c r="D64" s="33" t="s">
        <v>217</v>
      </c>
      <c r="E64" s="33" t="s">
        <v>217</v>
      </c>
      <c r="F64" s="33" t="s">
        <v>217</v>
      </c>
      <c r="G64" s="33" t="s">
        <v>217</v>
      </c>
      <c r="H64" s="33" t="s">
        <v>217</v>
      </c>
      <c r="I64" s="33" t="s">
        <v>217</v>
      </c>
      <c r="J64" s="33" t="s">
        <v>217</v>
      </c>
      <c r="K64" s="33" t="s">
        <v>217</v>
      </c>
      <c r="L64" s="33" t="s">
        <v>217</v>
      </c>
      <c r="M64" s="33" t="s">
        <v>217</v>
      </c>
      <c r="N64" s="33" t="s">
        <v>217</v>
      </c>
      <c r="O64" s="9"/>
      <c r="P64" s="9"/>
      <c r="Q64" s="9"/>
      <c r="R64" s="9"/>
      <c r="S64" s="9"/>
      <c r="T64" s="9"/>
    </row>
    <row r="65" spans="1:20" s="4" customFormat="1" ht="18" x14ac:dyDescent="0.25">
      <c r="A65" s="126" t="s">
        <v>45</v>
      </c>
      <c r="B65" s="127"/>
      <c r="C65" s="127"/>
      <c r="D65" s="127"/>
      <c r="E65" s="127"/>
      <c r="F65" s="127"/>
      <c r="G65" s="127"/>
      <c r="H65" s="127"/>
      <c r="I65" s="127"/>
      <c r="J65" s="45"/>
      <c r="K65" s="45"/>
      <c r="L65" s="45"/>
      <c r="M65" s="45"/>
      <c r="N65" s="45"/>
      <c r="O65" s="9"/>
      <c r="P65" s="9"/>
      <c r="Q65" s="9"/>
      <c r="R65" s="9"/>
      <c r="S65" s="9"/>
      <c r="T65" s="9"/>
    </row>
    <row r="66" spans="1:20" s="4" customFormat="1" ht="126" x14ac:dyDescent="0.25">
      <c r="A66" s="34" t="s">
        <v>43</v>
      </c>
      <c r="B66" s="29" t="s">
        <v>38</v>
      </c>
      <c r="C66" s="33" t="s">
        <v>217</v>
      </c>
      <c r="D66" s="33" t="s">
        <v>217</v>
      </c>
      <c r="E66" s="33" t="s">
        <v>217</v>
      </c>
      <c r="F66" s="33" t="s">
        <v>217</v>
      </c>
      <c r="G66" s="33" t="s">
        <v>217</v>
      </c>
      <c r="H66" s="33" t="s">
        <v>217</v>
      </c>
      <c r="I66" s="33" t="s">
        <v>217</v>
      </c>
      <c r="J66" s="33" t="s">
        <v>217</v>
      </c>
      <c r="K66" s="33" t="s">
        <v>217</v>
      </c>
      <c r="L66" s="33" t="s">
        <v>217</v>
      </c>
      <c r="M66" s="33" t="s">
        <v>217</v>
      </c>
      <c r="N66" s="33" t="s">
        <v>217</v>
      </c>
      <c r="O66" s="9"/>
      <c r="P66" s="9"/>
      <c r="Q66" s="9"/>
      <c r="R66" s="9"/>
      <c r="S66" s="9"/>
      <c r="T66" s="9"/>
    </row>
    <row r="67" spans="1:20" s="4" customFormat="1" ht="72" x14ac:dyDescent="0.25">
      <c r="A67" s="34" t="s">
        <v>44</v>
      </c>
      <c r="B67" s="29" t="s">
        <v>30</v>
      </c>
      <c r="C67" s="33" t="s">
        <v>217</v>
      </c>
      <c r="D67" s="33" t="s">
        <v>217</v>
      </c>
      <c r="E67" s="33" t="s">
        <v>217</v>
      </c>
      <c r="F67" s="33" t="s">
        <v>217</v>
      </c>
      <c r="G67" s="33" t="s">
        <v>217</v>
      </c>
      <c r="H67" s="33" t="s">
        <v>217</v>
      </c>
      <c r="I67" s="33" t="s">
        <v>217</v>
      </c>
      <c r="J67" s="33" t="s">
        <v>217</v>
      </c>
      <c r="K67" s="33" t="s">
        <v>217</v>
      </c>
      <c r="L67" s="33" t="s">
        <v>217</v>
      </c>
      <c r="M67" s="33" t="s">
        <v>217</v>
      </c>
      <c r="N67" s="33" t="s">
        <v>217</v>
      </c>
      <c r="O67" s="9"/>
      <c r="P67" s="9"/>
      <c r="Q67" s="9"/>
      <c r="R67" s="9"/>
      <c r="S67" s="9"/>
      <c r="T67" s="9"/>
    </row>
    <row r="68" spans="1:20" s="4" customFormat="1" ht="18" x14ac:dyDescent="0.25">
      <c r="A68" s="46" t="s">
        <v>71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9"/>
      <c r="P68" s="9"/>
      <c r="Q68" s="9"/>
      <c r="R68" s="9"/>
      <c r="S68" s="9"/>
      <c r="T68" s="9"/>
    </row>
    <row r="69" spans="1:20" s="21" customFormat="1" ht="18" x14ac:dyDescent="0.25">
      <c r="A69" s="24" t="s">
        <v>0</v>
      </c>
      <c r="B69" s="25" t="s">
        <v>68</v>
      </c>
      <c r="C69" s="94">
        <v>10238</v>
      </c>
      <c r="D69" s="94">
        <v>11370</v>
      </c>
      <c r="E69" s="94">
        <v>12485</v>
      </c>
      <c r="F69" s="94">
        <v>13083</v>
      </c>
      <c r="G69" s="94">
        <v>13108</v>
      </c>
      <c r="H69" s="94">
        <v>13208</v>
      </c>
      <c r="I69" s="96">
        <v>13593</v>
      </c>
      <c r="J69" s="96">
        <v>13689</v>
      </c>
      <c r="K69" s="96">
        <v>13789</v>
      </c>
      <c r="L69" s="59">
        <v>14123</v>
      </c>
      <c r="M69" s="59">
        <v>14226</v>
      </c>
      <c r="N69" s="59">
        <v>14326</v>
      </c>
      <c r="O69" s="20"/>
      <c r="P69" s="20"/>
      <c r="Q69" s="20"/>
      <c r="R69" s="20"/>
      <c r="S69" s="20"/>
      <c r="T69" s="20"/>
    </row>
    <row r="70" spans="1:20" s="21" customFormat="1" ht="72" x14ac:dyDescent="0.25">
      <c r="A70" s="24" t="s">
        <v>1</v>
      </c>
      <c r="B70" s="25" t="s">
        <v>70</v>
      </c>
      <c r="C70" s="94">
        <v>107.5</v>
      </c>
      <c r="D70" s="103">
        <f>(D69/97.7*100)/C69*100</f>
        <v>113.67128663299653</v>
      </c>
      <c r="E70" s="103">
        <f>(E69/107.6*100)/D69*100</f>
        <v>102.05065832278906</v>
      </c>
      <c r="F70" s="103">
        <f>(F69/105.1*100)/E69*100</f>
        <v>99.704802756647666</v>
      </c>
      <c r="G70" s="103">
        <f>(G69/105.6*100)/E69*100</f>
        <v>99.422337107559386</v>
      </c>
      <c r="H70" s="103">
        <f>(H69/105.6*100)/E69*100</f>
        <v>100.18082304826399</v>
      </c>
      <c r="I70" s="103">
        <f>(I69/104*100)/F69*100</f>
        <v>99.902104316229511</v>
      </c>
      <c r="J70" s="103">
        <f>(J69/104.3*100)/G69*100</f>
        <v>100.12694888778555</v>
      </c>
      <c r="K70" s="103">
        <f>(K69/104.3*100)/H69*100</f>
        <v>100.09477390442353</v>
      </c>
      <c r="L70" s="103">
        <f>(L69/105.2*100)/I69*100</f>
        <v>98.763370433059507</v>
      </c>
      <c r="M70" s="103">
        <f>(M69/103.8*100)/J69*100</f>
        <v>100.11836008575301</v>
      </c>
      <c r="N70" s="103">
        <f>(N69/103.8*100)/K69*100</f>
        <v>100.09095239552457</v>
      </c>
      <c r="O70" s="22"/>
      <c r="P70" s="22"/>
      <c r="Q70" s="22"/>
      <c r="R70" s="22"/>
      <c r="S70" s="22"/>
      <c r="T70" s="22"/>
    </row>
    <row r="71" spans="1:20" s="21" customFormat="1" ht="18" x14ac:dyDescent="0.25">
      <c r="A71" s="24" t="s">
        <v>2</v>
      </c>
      <c r="B71" s="25" t="s">
        <v>68</v>
      </c>
      <c r="C71" s="94">
        <v>9604</v>
      </c>
      <c r="D71" s="94">
        <v>10580</v>
      </c>
      <c r="E71" s="94">
        <v>11685</v>
      </c>
      <c r="F71" s="94">
        <v>12245</v>
      </c>
      <c r="G71" s="94">
        <v>12266</v>
      </c>
      <c r="H71" s="94">
        <v>12362</v>
      </c>
      <c r="I71" s="96">
        <v>12722</v>
      </c>
      <c r="J71" s="96">
        <v>12811</v>
      </c>
      <c r="K71" s="96">
        <v>12906</v>
      </c>
      <c r="L71" s="59">
        <v>13218</v>
      </c>
      <c r="M71" s="59">
        <v>13314</v>
      </c>
      <c r="N71" s="59">
        <v>13409</v>
      </c>
      <c r="O71" s="20"/>
      <c r="P71" s="20"/>
      <c r="Q71" s="20"/>
      <c r="R71" s="20"/>
      <c r="S71" s="20"/>
      <c r="T71" s="20"/>
    </row>
    <row r="72" spans="1:20" s="21" customFormat="1" ht="72" x14ac:dyDescent="0.25">
      <c r="A72" s="24" t="s">
        <v>3</v>
      </c>
      <c r="B72" s="25" t="s">
        <v>70</v>
      </c>
      <c r="C72" s="94">
        <v>106.6</v>
      </c>
      <c r="D72" s="103">
        <f>(D71/92.1*100)/C71*100</f>
        <v>119.61176147651112</v>
      </c>
      <c r="E72" s="103">
        <f>(E71/105.5*100)/D71*100</f>
        <v>104.68647810856575</v>
      </c>
      <c r="F72" s="103">
        <f>(F71/105.8*100)/E71*100</f>
        <v>99.047702246995613</v>
      </c>
      <c r="G72" s="103">
        <f>(G71/106.3*100)/E71*100</f>
        <v>98.750881057357404</v>
      </c>
      <c r="H72" s="103">
        <f>(H71/106.3*100)/E71*100</f>
        <v>99.523756043620736</v>
      </c>
      <c r="I72" s="103">
        <f>(I71/104.3*100)/F71*100</f>
        <v>99.612145290288126</v>
      </c>
      <c r="J72" s="103">
        <f>(J71/104.5*100)/G71*100</f>
        <v>99.945623214908451</v>
      </c>
      <c r="K72" s="103">
        <f>(K71/104.5*100)/H71*100</f>
        <v>99.904863569404299</v>
      </c>
      <c r="L72" s="103">
        <f>(L71/105.9*100)/I71*100</f>
        <v>98.110253122671651</v>
      </c>
      <c r="M72" s="103">
        <f>(M71/104*100)/J71*100</f>
        <v>99.929147427391129</v>
      </c>
      <c r="N72" s="103">
        <f>(N71/104*100)/K71*100</f>
        <v>99.90135774654604</v>
      </c>
      <c r="O72" s="20"/>
      <c r="P72" s="20"/>
      <c r="Q72" s="20"/>
      <c r="R72" s="20"/>
      <c r="S72" s="20"/>
      <c r="T72" s="20"/>
    </row>
    <row r="73" spans="1:20" s="21" customFormat="1" ht="18" x14ac:dyDescent="0.25">
      <c r="A73" s="24" t="s">
        <v>4</v>
      </c>
      <c r="B73" s="25" t="s">
        <v>68</v>
      </c>
      <c r="C73" s="94">
        <v>634</v>
      </c>
      <c r="D73" s="94">
        <v>790</v>
      </c>
      <c r="E73" s="94">
        <v>800</v>
      </c>
      <c r="F73" s="94">
        <v>838</v>
      </c>
      <c r="G73" s="94">
        <v>842</v>
      </c>
      <c r="H73" s="94">
        <v>846</v>
      </c>
      <c r="I73" s="96">
        <v>871</v>
      </c>
      <c r="J73" s="96">
        <v>878</v>
      </c>
      <c r="K73" s="96">
        <v>883</v>
      </c>
      <c r="L73" s="59">
        <v>905</v>
      </c>
      <c r="M73" s="59">
        <v>912</v>
      </c>
      <c r="N73" s="59">
        <v>917</v>
      </c>
      <c r="O73" s="20"/>
      <c r="P73" s="20"/>
      <c r="Q73" s="20"/>
      <c r="R73" s="20"/>
      <c r="S73" s="20"/>
      <c r="T73" s="20"/>
    </row>
    <row r="74" spans="1:20" s="21" customFormat="1" ht="72" x14ac:dyDescent="0.25">
      <c r="A74" s="24" t="s">
        <v>5</v>
      </c>
      <c r="B74" s="25" t="s">
        <v>70</v>
      </c>
      <c r="C74" s="94">
        <v>123.6</v>
      </c>
      <c r="D74" s="103">
        <f>(D73/105*100)/C73*100</f>
        <v>118.67207450803664</v>
      </c>
      <c r="E74" s="103">
        <f>(E73/110.2*100)/D73*100</f>
        <v>91.892761147740586</v>
      </c>
      <c r="F74" s="103">
        <f>(F73/104.2*100)/E73*100</f>
        <v>100.5278310940499</v>
      </c>
      <c r="G74" s="103">
        <f>(G73/104.7*100)/E73*100</f>
        <v>100.52531041069723</v>
      </c>
      <c r="H74" s="103">
        <f>(H73/104.7*100)/E73*100</f>
        <v>101.00286532951289</v>
      </c>
      <c r="I74" s="103">
        <f>(I73/103.7*100)/F73*100</f>
        <v>100.22945756415949</v>
      </c>
      <c r="J74" s="103">
        <f>(J73/104*100)/G73*100</f>
        <v>100.26493696327425</v>
      </c>
      <c r="K74" s="103">
        <f>(K73/104*100)/H73*100</f>
        <v>100.35915621022005</v>
      </c>
      <c r="L74" s="103">
        <f>(L73/104.3*100)/I73*100</f>
        <v>99.61990328613588</v>
      </c>
      <c r="M74" s="103">
        <f>(M73/103.5*100)/J73*100</f>
        <v>100.35984285761448</v>
      </c>
      <c r="N74" s="103">
        <f>(N73/103.5*100)/K73*100</f>
        <v>100.33865664374306</v>
      </c>
      <c r="O74" s="20"/>
      <c r="P74" s="20"/>
      <c r="Q74" s="20"/>
      <c r="R74" s="20"/>
      <c r="S74" s="20"/>
      <c r="T74" s="20"/>
    </row>
    <row r="75" spans="1:20" s="4" customFormat="1" ht="18" x14ac:dyDescent="0.25">
      <c r="A75" s="126" t="s">
        <v>116</v>
      </c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47"/>
      <c r="N75" s="47"/>
      <c r="O75" s="9"/>
      <c r="P75" s="9"/>
      <c r="Q75" s="9"/>
      <c r="R75" s="9"/>
      <c r="S75" s="9"/>
      <c r="T75" s="9"/>
    </row>
    <row r="76" spans="1:20" s="21" customFormat="1" ht="36" x14ac:dyDescent="0.25">
      <c r="A76" s="30" t="s">
        <v>6</v>
      </c>
      <c r="B76" s="29" t="s">
        <v>7</v>
      </c>
      <c r="C76" s="89">
        <v>240</v>
      </c>
      <c r="D76" s="89">
        <v>233</v>
      </c>
      <c r="E76" s="72">
        <v>210</v>
      </c>
      <c r="F76" s="72">
        <v>220</v>
      </c>
      <c r="G76" s="72">
        <v>222</v>
      </c>
      <c r="H76" s="72">
        <v>222</v>
      </c>
      <c r="I76" s="72">
        <v>229</v>
      </c>
      <c r="J76" s="72">
        <v>232</v>
      </c>
      <c r="K76" s="72">
        <v>232</v>
      </c>
      <c r="L76" s="72">
        <v>238</v>
      </c>
      <c r="M76" s="72">
        <v>241</v>
      </c>
      <c r="N76" s="72">
        <v>241</v>
      </c>
      <c r="O76" s="20"/>
      <c r="P76" s="20"/>
      <c r="Q76" s="20"/>
      <c r="R76" s="20"/>
      <c r="S76" s="20"/>
      <c r="T76" s="20"/>
    </row>
    <row r="77" spans="1:20" s="21" customFormat="1" ht="18" x14ac:dyDescent="0.25">
      <c r="A77" s="30" t="s">
        <v>8</v>
      </c>
      <c r="B77" s="29" t="s">
        <v>7</v>
      </c>
      <c r="C77" s="89">
        <v>0</v>
      </c>
      <c r="D77" s="89">
        <v>0</v>
      </c>
      <c r="E77" s="72">
        <v>0</v>
      </c>
      <c r="F77" s="72">
        <v>0</v>
      </c>
      <c r="G77" s="72">
        <v>0</v>
      </c>
      <c r="H77" s="102"/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72">
        <v>0</v>
      </c>
      <c r="O77" s="20"/>
      <c r="P77" s="20"/>
      <c r="Q77" s="20"/>
      <c r="R77" s="20"/>
      <c r="S77" s="20"/>
      <c r="T77" s="20"/>
    </row>
    <row r="78" spans="1:20" s="21" customFormat="1" ht="36" x14ac:dyDescent="0.25">
      <c r="A78" s="30" t="s">
        <v>9</v>
      </c>
      <c r="B78" s="29" t="s">
        <v>7</v>
      </c>
      <c r="C78" s="89">
        <v>29.6</v>
      </c>
      <c r="D78" s="89">
        <v>34</v>
      </c>
      <c r="E78" s="72">
        <v>30</v>
      </c>
      <c r="F78" s="72">
        <v>31.1</v>
      </c>
      <c r="G78" s="72">
        <v>31.1</v>
      </c>
      <c r="H78" s="72">
        <v>31.1</v>
      </c>
      <c r="I78" s="72">
        <v>32.5</v>
      </c>
      <c r="J78" s="72">
        <v>32.5</v>
      </c>
      <c r="K78" s="72">
        <v>32.5</v>
      </c>
      <c r="L78" s="72">
        <v>33.6</v>
      </c>
      <c r="M78" s="72">
        <v>33.700000000000003</v>
      </c>
      <c r="N78" s="72">
        <v>33.700000000000003</v>
      </c>
      <c r="O78" s="20"/>
      <c r="P78" s="20"/>
      <c r="Q78" s="20"/>
      <c r="R78" s="20"/>
      <c r="S78" s="20"/>
      <c r="T78" s="20"/>
    </row>
    <row r="79" spans="1:20" s="21" customFormat="1" ht="18" x14ac:dyDescent="0.25">
      <c r="A79" s="30" t="s">
        <v>10</v>
      </c>
      <c r="B79" s="29" t="s">
        <v>7</v>
      </c>
      <c r="C79" s="89">
        <v>13.5</v>
      </c>
      <c r="D79" s="89">
        <v>14.5</v>
      </c>
      <c r="E79" s="72">
        <v>10.5</v>
      </c>
      <c r="F79" s="72">
        <v>10.9</v>
      </c>
      <c r="G79" s="72">
        <v>10.9</v>
      </c>
      <c r="H79" s="72">
        <v>10.9</v>
      </c>
      <c r="I79" s="72">
        <v>11.4</v>
      </c>
      <c r="J79" s="72">
        <v>11.4</v>
      </c>
      <c r="K79" s="72">
        <v>11.4</v>
      </c>
      <c r="L79" s="72">
        <v>11.7</v>
      </c>
      <c r="M79" s="72">
        <v>11.8</v>
      </c>
      <c r="N79" s="72">
        <v>11.8</v>
      </c>
      <c r="O79" s="20"/>
      <c r="P79" s="20"/>
      <c r="Q79" s="20"/>
      <c r="R79" s="20"/>
      <c r="S79" s="20"/>
      <c r="T79" s="20"/>
    </row>
    <row r="80" spans="1:20" s="21" customFormat="1" ht="18" x14ac:dyDescent="0.25">
      <c r="A80" s="30" t="s">
        <v>203</v>
      </c>
      <c r="B80" s="29" t="s">
        <v>7</v>
      </c>
      <c r="C80" s="89">
        <v>13</v>
      </c>
      <c r="D80" s="89">
        <v>16.7</v>
      </c>
      <c r="E80" s="72">
        <v>13</v>
      </c>
      <c r="F80" s="72">
        <v>13.5</v>
      </c>
      <c r="G80" s="72">
        <v>13.5</v>
      </c>
      <c r="H80" s="72">
        <v>13.5</v>
      </c>
      <c r="I80" s="72">
        <v>14</v>
      </c>
      <c r="J80" s="72">
        <v>14</v>
      </c>
      <c r="K80" s="72">
        <v>14</v>
      </c>
      <c r="L80" s="72">
        <v>14.5</v>
      </c>
      <c r="M80" s="72">
        <v>14.5</v>
      </c>
      <c r="N80" s="72">
        <v>14.5</v>
      </c>
      <c r="O80" s="22"/>
      <c r="P80" s="22"/>
      <c r="Q80" s="22"/>
      <c r="R80" s="22"/>
      <c r="S80" s="22"/>
      <c r="T80" s="22"/>
    </row>
    <row r="81" spans="1:21" s="21" customFormat="1" ht="18" x14ac:dyDescent="0.25">
      <c r="A81" s="30" t="s">
        <v>204</v>
      </c>
      <c r="B81" s="29" t="s">
        <v>7</v>
      </c>
      <c r="C81" s="89">
        <v>30.6</v>
      </c>
      <c r="D81" s="89">
        <v>27.2</v>
      </c>
      <c r="E81" s="72">
        <v>28</v>
      </c>
      <c r="F81" s="72">
        <v>29.2</v>
      </c>
      <c r="G81" s="72">
        <v>29.6</v>
      </c>
      <c r="H81" s="72">
        <v>29.6</v>
      </c>
      <c r="I81" s="72">
        <v>30.3</v>
      </c>
      <c r="J81" s="72">
        <v>31.1</v>
      </c>
      <c r="K81" s="72">
        <v>31.1</v>
      </c>
      <c r="L81" s="72">
        <v>31.5</v>
      </c>
      <c r="M81" s="72">
        <v>32.299999999999997</v>
      </c>
      <c r="N81" s="72">
        <v>32.299999999999997</v>
      </c>
      <c r="O81" s="20"/>
      <c r="P81" s="20"/>
      <c r="Q81" s="20"/>
      <c r="R81" s="20"/>
      <c r="S81" s="20"/>
      <c r="T81" s="20"/>
    </row>
    <row r="82" spans="1:21" s="21" customFormat="1" ht="18" x14ac:dyDescent="0.25">
      <c r="A82" s="30" t="s">
        <v>205</v>
      </c>
      <c r="B82" s="29" t="s">
        <v>7</v>
      </c>
      <c r="C82" s="89">
        <v>2.4</v>
      </c>
      <c r="D82" s="89">
        <v>2.6</v>
      </c>
      <c r="E82" s="72">
        <v>2.8</v>
      </c>
      <c r="F82" s="72">
        <v>2.9</v>
      </c>
      <c r="G82" s="72">
        <v>3</v>
      </c>
      <c r="H82" s="72">
        <v>3</v>
      </c>
      <c r="I82" s="72">
        <v>3</v>
      </c>
      <c r="J82" s="72">
        <v>3.1</v>
      </c>
      <c r="K82" s="72">
        <v>3.1</v>
      </c>
      <c r="L82" s="72">
        <v>3.1</v>
      </c>
      <c r="M82" s="72">
        <v>3.2</v>
      </c>
      <c r="N82" s="72">
        <v>3.2</v>
      </c>
      <c r="O82" s="20"/>
      <c r="P82" s="20"/>
      <c r="Q82" s="20"/>
      <c r="R82" s="20"/>
      <c r="S82" s="20"/>
      <c r="T82" s="20"/>
    </row>
    <row r="83" spans="1:21" s="21" customFormat="1" ht="18" x14ac:dyDescent="0.25">
      <c r="A83" s="30" t="s">
        <v>207</v>
      </c>
      <c r="B83" s="29" t="s">
        <v>7</v>
      </c>
      <c r="C83" s="89">
        <v>8.5</v>
      </c>
      <c r="D83" s="89">
        <v>8.9</v>
      </c>
      <c r="E83" s="72">
        <v>9.4</v>
      </c>
      <c r="F83" s="72">
        <v>9.8000000000000007</v>
      </c>
      <c r="G83" s="72">
        <v>9.9</v>
      </c>
      <c r="H83" s="72">
        <v>9.9</v>
      </c>
      <c r="I83" s="72">
        <v>10.199999999999999</v>
      </c>
      <c r="J83" s="72">
        <v>10.3</v>
      </c>
      <c r="K83" s="72">
        <v>10.3</v>
      </c>
      <c r="L83" s="72">
        <v>10.6</v>
      </c>
      <c r="M83" s="72">
        <v>10.7</v>
      </c>
      <c r="N83" s="72">
        <v>10.7</v>
      </c>
      <c r="O83" s="20"/>
      <c r="P83" s="20"/>
      <c r="Q83" s="20"/>
      <c r="R83" s="20"/>
      <c r="S83" s="20"/>
      <c r="T83" s="20"/>
    </row>
    <row r="84" spans="1:21" s="21" customFormat="1" ht="18" x14ac:dyDescent="0.25">
      <c r="A84" s="30" t="s">
        <v>206</v>
      </c>
      <c r="B84" s="29" t="s">
        <v>198</v>
      </c>
      <c r="C84" s="89">
        <v>12.5</v>
      </c>
      <c r="D84" s="89">
        <v>13.5</v>
      </c>
      <c r="E84" s="72">
        <v>13.5</v>
      </c>
      <c r="F84" s="72">
        <v>14.1</v>
      </c>
      <c r="G84" s="72">
        <v>14.3</v>
      </c>
      <c r="H84" s="72">
        <v>14.3</v>
      </c>
      <c r="I84" s="72">
        <v>14.6</v>
      </c>
      <c r="J84" s="72">
        <v>14.9</v>
      </c>
      <c r="K84" s="72">
        <v>14.9</v>
      </c>
      <c r="L84" s="72">
        <v>15.2</v>
      </c>
      <c r="M84" s="72">
        <v>15.5</v>
      </c>
      <c r="N84" s="72">
        <v>15.5</v>
      </c>
      <c r="O84" s="22"/>
      <c r="P84" s="22"/>
      <c r="Q84" s="22"/>
      <c r="R84" s="22"/>
      <c r="S84" s="22"/>
      <c r="T84" s="22"/>
    </row>
    <row r="85" spans="1:21" s="4" customFormat="1" ht="18" x14ac:dyDescent="0.25">
      <c r="A85" s="46" t="s">
        <v>72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9"/>
      <c r="P85" s="9"/>
      <c r="Q85" s="9"/>
      <c r="R85" s="9"/>
      <c r="S85" s="9"/>
      <c r="T85" s="9"/>
    </row>
    <row r="86" spans="1:21" s="4" customFormat="1" ht="54" x14ac:dyDescent="0.25">
      <c r="A86" s="24" t="s">
        <v>73</v>
      </c>
      <c r="B86" s="25" t="s">
        <v>74</v>
      </c>
      <c r="C86" s="32" t="s">
        <v>217</v>
      </c>
      <c r="D86" s="32" t="s">
        <v>217</v>
      </c>
      <c r="E86" s="33" t="s">
        <v>217</v>
      </c>
      <c r="F86" s="33" t="s">
        <v>217</v>
      </c>
      <c r="G86" s="43" t="s">
        <v>217</v>
      </c>
      <c r="H86" s="43" t="s">
        <v>217</v>
      </c>
      <c r="I86" s="43" t="s">
        <v>217</v>
      </c>
      <c r="J86" s="43" t="s">
        <v>217</v>
      </c>
      <c r="K86" s="43" t="s">
        <v>217</v>
      </c>
      <c r="L86" s="43" t="s">
        <v>217</v>
      </c>
      <c r="M86" s="43" t="s">
        <v>217</v>
      </c>
      <c r="N86" s="43" t="s">
        <v>217</v>
      </c>
      <c r="O86" s="9"/>
      <c r="P86" s="9"/>
      <c r="Q86" s="9"/>
      <c r="R86" s="9"/>
      <c r="S86" s="9"/>
      <c r="T86" s="9"/>
    </row>
    <row r="87" spans="1:21" s="4" customFormat="1" ht="72" x14ac:dyDescent="0.25">
      <c r="A87" s="24" t="s">
        <v>75</v>
      </c>
      <c r="B87" s="25" t="s">
        <v>70</v>
      </c>
      <c r="C87" s="32" t="s">
        <v>217</v>
      </c>
      <c r="D87" s="26" t="s">
        <v>217</v>
      </c>
      <c r="E87" s="26" t="s">
        <v>217</v>
      </c>
      <c r="F87" s="26" t="s">
        <v>217</v>
      </c>
      <c r="G87" s="26" t="s">
        <v>217</v>
      </c>
      <c r="H87" s="26" t="s">
        <v>217</v>
      </c>
      <c r="I87" s="26" t="s">
        <v>217</v>
      </c>
      <c r="J87" s="26" t="s">
        <v>217</v>
      </c>
      <c r="K87" s="26" t="s">
        <v>217</v>
      </c>
      <c r="L87" s="26" t="s">
        <v>217</v>
      </c>
      <c r="M87" s="26" t="s">
        <v>217</v>
      </c>
      <c r="N87" s="26" t="s">
        <v>217</v>
      </c>
      <c r="O87" s="9"/>
      <c r="P87" s="9"/>
      <c r="Q87" s="9"/>
      <c r="R87" s="9"/>
      <c r="S87" s="9"/>
      <c r="T87" s="9"/>
    </row>
    <row r="88" spans="1:21" s="21" customFormat="1" ht="36" x14ac:dyDescent="0.25">
      <c r="A88" s="24" t="s">
        <v>208</v>
      </c>
      <c r="B88" s="25" t="s">
        <v>76</v>
      </c>
      <c r="C88" s="54">
        <v>14.97</v>
      </c>
      <c r="D88" s="54">
        <v>18.28</v>
      </c>
      <c r="E88" s="72">
        <v>15.2</v>
      </c>
      <c r="F88" s="72">
        <v>15.23</v>
      </c>
      <c r="G88" s="72">
        <v>15.96</v>
      </c>
      <c r="H88" s="72">
        <v>16.72</v>
      </c>
      <c r="I88" s="72">
        <v>15.26</v>
      </c>
      <c r="J88" s="72">
        <v>16.760000000000002</v>
      </c>
      <c r="K88" s="72">
        <v>18.399999999999999</v>
      </c>
      <c r="L88" s="72">
        <v>15.29</v>
      </c>
      <c r="M88" s="88">
        <v>17.600000000000001</v>
      </c>
      <c r="N88" s="88">
        <v>20.2</v>
      </c>
      <c r="O88" s="20"/>
      <c r="P88" s="20"/>
      <c r="Q88" s="20"/>
      <c r="R88" s="20"/>
      <c r="S88" s="20"/>
      <c r="T88" s="20"/>
    </row>
    <row r="89" spans="1:21" s="4" customFormat="1" ht="17.399999999999999" x14ac:dyDescent="0.25">
      <c r="A89" s="55" t="s">
        <v>77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11"/>
      <c r="P89" s="11"/>
      <c r="Q89" s="11"/>
      <c r="R89" s="11"/>
      <c r="S89" s="11"/>
      <c r="T89" s="11"/>
    </row>
    <row r="90" spans="1:21" s="21" customFormat="1" ht="18" x14ac:dyDescent="0.25">
      <c r="A90" s="24" t="s">
        <v>209</v>
      </c>
      <c r="B90" s="25" t="s">
        <v>78</v>
      </c>
      <c r="C90" s="104">
        <v>2246.3000000000002</v>
      </c>
      <c r="D90" s="105">
        <v>2557.9699999999998</v>
      </c>
      <c r="E90" s="105">
        <v>2916.1</v>
      </c>
      <c r="F90" s="105">
        <v>3120.2</v>
      </c>
      <c r="G90" s="105">
        <v>3295.19</v>
      </c>
      <c r="H90" s="32">
        <v>3323.9</v>
      </c>
      <c r="I90" s="72">
        <v>3338.63</v>
      </c>
      <c r="J90" s="72">
        <v>3723.57</v>
      </c>
      <c r="K90" s="25">
        <v>3802.13</v>
      </c>
      <c r="L90" s="72">
        <v>3572.33</v>
      </c>
      <c r="M90" s="72">
        <v>4207.63</v>
      </c>
      <c r="N90" s="97">
        <v>4482.8</v>
      </c>
      <c r="O90" s="20"/>
      <c r="P90" s="20"/>
      <c r="Q90" s="20"/>
      <c r="R90" s="20"/>
      <c r="S90" s="20"/>
      <c r="T90" s="20"/>
    </row>
    <row r="91" spans="1:21" s="21" customFormat="1" ht="72" x14ac:dyDescent="0.25">
      <c r="A91" s="24" t="s">
        <v>210</v>
      </c>
      <c r="B91" s="25" t="s">
        <v>70</v>
      </c>
      <c r="C91" s="104">
        <v>99.073048424685823</v>
      </c>
      <c r="D91" s="104">
        <f>(D90/104.7*100)/C90*100</f>
        <v>108.76295736837494</v>
      </c>
      <c r="E91" s="104">
        <f>(E90/108*100)/D90*100</f>
        <v>105.5560695626842</v>
      </c>
      <c r="F91" s="104">
        <f>(F90/105.3*100)/E90*100</f>
        <v>101.61355565605534</v>
      </c>
      <c r="G91" s="104">
        <f>(G90/105.5*100)/E90*100</f>
        <v>107.1089072254688</v>
      </c>
      <c r="H91" s="104">
        <f>(H90/105.5*100)/E90*100</f>
        <v>108.0421149392708</v>
      </c>
      <c r="I91" s="104">
        <f>(I90/104.2*100)/F90*100</f>
        <v>102.68763223382132</v>
      </c>
      <c r="J91" s="104">
        <f>(J90/104.5*100)/G90*100</f>
        <v>108.13412520621802</v>
      </c>
      <c r="K91" s="104">
        <f>(K90/104.5*100)/H90*100</f>
        <v>109.46183440764156</v>
      </c>
      <c r="L91" s="104">
        <f>(L90/105.4*100)/I90*100</f>
        <v>101.51791005231206</v>
      </c>
      <c r="M91" s="104">
        <f>(M90/104.1*100)/J90*100</f>
        <v>108.54936588916016</v>
      </c>
      <c r="N91" s="104">
        <f>(N90/104.1*100)/K90*100</f>
        <v>113.25872592882256</v>
      </c>
      <c r="O91" s="20"/>
      <c r="P91" s="20"/>
      <c r="Q91" s="20"/>
      <c r="R91" s="20"/>
      <c r="S91" s="20"/>
      <c r="T91" s="20"/>
    </row>
    <row r="92" spans="1:21" s="21" customFormat="1" ht="18" x14ac:dyDescent="0.25">
      <c r="A92" s="24" t="s">
        <v>12</v>
      </c>
      <c r="B92" s="25" t="s">
        <v>78</v>
      </c>
      <c r="C92" s="105">
        <v>935.59</v>
      </c>
      <c r="D92" s="105">
        <v>1205.45</v>
      </c>
      <c r="E92" s="105">
        <v>1306.81</v>
      </c>
      <c r="F92" s="105">
        <v>1357.49</v>
      </c>
      <c r="G92" s="105">
        <v>1408.17</v>
      </c>
      <c r="H92" s="72">
        <v>1456.11</v>
      </c>
      <c r="I92" s="72">
        <v>1423.24</v>
      </c>
      <c r="J92" s="72">
        <v>1469.81</v>
      </c>
      <c r="K92" s="72">
        <v>1508.79</v>
      </c>
      <c r="L92" s="72">
        <v>1505.57</v>
      </c>
      <c r="M92" s="88">
        <v>1553.77</v>
      </c>
      <c r="N92" s="88">
        <v>1663.05</v>
      </c>
      <c r="O92" s="20"/>
      <c r="P92" s="20"/>
      <c r="Q92" s="20"/>
      <c r="R92" s="20"/>
      <c r="S92" s="20"/>
      <c r="T92" s="20"/>
    </row>
    <row r="93" spans="1:21" s="21" customFormat="1" ht="72" x14ac:dyDescent="0.25">
      <c r="A93" s="24" t="s">
        <v>79</v>
      </c>
      <c r="B93" s="25" t="s">
        <v>70</v>
      </c>
      <c r="C93" s="104">
        <v>108.899893529312</v>
      </c>
      <c r="D93" s="104">
        <f>(D92/109.4*100)/C92*100</f>
        <v>117.77315463012879</v>
      </c>
      <c r="E93" s="104">
        <f>(E92/108.3*100)/D92*100</f>
        <v>100.10016450755528</v>
      </c>
      <c r="F93" s="104">
        <f>(F92/107.5*100)/E92*100</f>
        <v>96.630833506694742</v>
      </c>
      <c r="G93" s="104">
        <f>(G92/107.9*100)/E92*100</f>
        <v>99.866813752913473</v>
      </c>
      <c r="H93" s="104">
        <f>(H92/107.9*100)/E92*100</f>
        <v>103.26669803628457</v>
      </c>
      <c r="I93" s="104">
        <f>(I92/104*100)/F92*100</f>
        <v>100.81105569838451</v>
      </c>
      <c r="J93" s="104">
        <f>(J92/104.5*100)/G92*100</f>
        <v>99.882595596517689</v>
      </c>
      <c r="K93" s="104">
        <f>(K92/104.5*100)/H92*100</f>
        <v>99.155845493690848</v>
      </c>
      <c r="L93" s="104">
        <f>(L92/105*100)/I92*100</f>
        <v>100.74732234030736</v>
      </c>
      <c r="M93" s="104">
        <f>(M92/104.2*100)/J92*100</f>
        <v>101.45134640184408</v>
      </c>
      <c r="N93" s="104">
        <f>(N92/104.2*100)/K92*100</f>
        <v>105.78127336953247</v>
      </c>
      <c r="O93" s="22"/>
      <c r="P93" s="22"/>
      <c r="Q93" s="22"/>
      <c r="R93" s="22"/>
      <c r="S93" s="22"/>
      <c r="T93" s="22"/>
    </row>
    <row r="94" spans="1:21" s="4" customFormat="1" ht="18" x14ac:dyDescent="0.25">
      <c r="A94" s="123" t="s">
        <v>134</v>
      </c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5"/>
      <c r="O94" s="13"/>
      <c r="P94" s="12"/>
      <c r="Q94" s="13"/>
      <c r="R94" s="12"/>
      <c r="S94" s="13"/>
      <c r="T94" s="12"/>
    </row>
    <row r="95" spans="1:21" s="4" customFormat="1" ht="54" x14ac:dyDescent="0.25">
      <c r="A95" s="24" t="s">
        <v>211</v>
      </c>
      <c r="B95" s="25" t="s">
        <v>13</v>
      </c>
      <c r="C95" s="105">
        <v>243</v>
      </c>
      <c r="D95" s="105">
        <v>241</v>
      </c>
      <c r="E95" s="105">
        <v>245</v>
      </c>
      <c r="F95" s="105">
        <v>246</v>
      </c>
      <c r="G95" s="105">
        <v>247</v>
      </c>
      <c r="H95" s="72">
        <v>249</v>
      </c>
      <c r="I95" s="72">
        <v>249</v>
      </c>
      <c r="J95" s="72">
        <v>250</v>
      </c>
      <c r="K95" s="72">
        <v>254</v>
      </c>
      <c r="L95" s="72">
        <v>251</v>
      </c>
      <c r="M95" s="88">
        <v>255</v>
      </c>
      <c r="N95" s="88">
        <v>257</v>
      </c>
      <c r="O95" s="13"/>
      <c r="P95" s="12"/>
      <c r="Q95" s="13"/>
      <c r="R95" s="12"/>
      <c r="S95" s="13"/>
      <c r="T95" s="12"/>
    </row>
    <row r="96" spans="1:21" s="4" customFormat="1" ht="90" x14ac:dyDescent="0.35">
      <c r="A96" s="24" t="s">
        <v>80</v>
      </c>
      <c r="B96" s="25" t="s">
        <v>14</v>
      </c>
      <c r="C96" s="105">
        <v>2.2999999999999998</v>
      </c>
      <c r="D96" s="105">
        <v>2.25</v>
      </c>
      <c r="E96" s="105">
        <v>2.2999999999999998</v>
      </c>
      <c r="F96" s="105">
        <v>2.35</v>
      </c>
      <c r="G96" s="105">
        <v>2.4</v>
      </c>
      <c r="H96" s="72">
        <v>2.42</v>
      </c>
      <c r="I96" s="72">
        <v>2.4</v>
      </c>
      <c r="J96" s="72">
        <v>2.4500000000000002</v>
      </c>
      <c r="K96" s="72">
        <v>2.48</v>
      </c>
      <c r="L96" s="72">
        <v>2.4500000000000002</v>
      </c>
      <c r="M96" s="88">
        <v>2.5</v>
      </c>
      <c r="N96" s="88">
        <v>2.5499999999999998</v>
      </c>
      <c r="O96" s="14"/>
      <c r="P96" s="12"/>
      <c r="Q96" s="14"/>
      <c r="R96" s="12"/>
      <c r="S96" s="14"/>
      <c r="T96" s="12"/>
      <c r="U96" s="2"/>
    </row>
    <row r="97" spans="1:21" s="4" customFormat="1" ht="36" x14ac:dyDescent="0.25">
      <c r="A97" s="24" t="s">
        <v>39</v>
      </c>
      <c r="B97" s="25" t="s">
        <v>81</v>
      </c>
      <c r="C97" s="25" t="s">
        <v>217</v>
      </c>
      <c r="D97" s="25" t="s">
        <v>217</v>
      </c>
      <c r="E97" s="25" t="s">
        <v>217</v>
      </c>
      <c r="F97" s="25" t="s">
        <v>217</v>
      </c>
      <c r="G97" s="25" t="s">
        <v>217</v>
      </c>
      <c r="H97" s="25" t="s">
        <v>217</v>
      </c>
      <c r="I97" s="25" t="s">
        <v>217</v>
      </c>
      <c r="J97" s="25" t="s">
        <v>217</v>
      </c>
      <c r="K97" s="25" t="s">
        <v>217</v>
      </c>
      <c r="L97" s="25" t="s">
        <v>217</v>
      </c>
      <c r="M97" s="25" t="s">
        <v>217</v>
      </c>
      <c r="N97" s="25" t="s">
        <v>217</v>
      </c>
      <c r="O97" s="14"/>
      <c r="P97" s="12"/>
      <c r="Q97" s="14"/>
      <c r="R97" s="12"/>
      <c r="S97" s="14"/>
      <c r="T97" s="12"/>
      <c r="U97" s="8"/>
    </row>
    <row r="98" spans="1:21" s="4" customFormat="1" ht="18" x14ac:dyDescent="0.25">
      <c r="A98" s="46" t="s">
        <v>133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16"/>
      <c r="P98" s="15"/>
      <c r="Q98" s="16"/>
      <c r="R98" s="15"/>
      <c r="S98" s="16"/>
      <c r="T98" s="15"/>
    </row>
    <row r="99" spans="1:21" s="4" customFormat="1" ht="54" x14ac:dyDescent="0.25">
      <c r="A99" s="28" t="s">
        <v>119</v>
      </c>
      <c r="B99" s="29" t="s">
        <v>120</v>
      </c>
      <c r="C99" s="51">
        <v>1704.8</v>
      </c>
      <c r="D99" s="54">
        <v>2643.4</v>
      </c>
      <c r="E99" s="107">
        <v>3304.25</v>
      </c>
      <c r="F99" s="107">
        <v>3403.3</v>
      </c>
      <c r="G99" s="107">
        <v>3485.9</v>
      </c>
      <c r="H99" s="95">
        <v>3799.9</v>
      </c>
      <c r="I99" s="107">
        <v>3505.5</v>
      </c>
      <c r="J99" s="107">
        <v>3677.7</v>
      </c>
      <c r="K99" s="95">
        <v>4293.8</v>
      </c>
      <c r="L99" s="95">
        <v>3610.6</v>
      </c>
      <c r="M99" s="95">
        <v>3879.9</v>
      </c>
      <c r="N99" s="95">
        <v>4937.8999999999996</v>
      </c>
      <c r="O99" s="17"/>
      <c r="P99" s="15"/>
      <c r="Q99" s="17"/>
      <c r="R99" s="15"/>
      <c r="S99" s="17"/>
      <c r="T99" s="15"/>
    </row>
    <row r="100" spans="1:21" s="4" customFormat="1" ht="72" x14ac:dyDescent="0.25">
      <c r="A100" s="28" t="s">
        <v>15</v>
      </c>
      <c r="B100" s="29" t="s">
        <v>121</v>
      </c>
      <c r="C100" s="51">
        <v>117.77284530683222</v>
      </c>
      <c r="D100" s="54">
        <v>142.12310869917732</v>
      </c>
      <c r="E100" s="54">
        <v>114.57378551787352</v>
      </c>
      <c r="F100" s="54">
        <v>96.259490220397268</v>
      </c>
      <c r="G100" s="54">
        <v>97.864068075592186</v>
      </c>
      <c r="H100" s="54">
        <v>106.67938617873227</v>
      </c>
      <c r="I100" s="54">
        <v>98.004726648727882</v>
      </c>
      <c r="J100" s="54">
        <v>100.19199037816897</v>
      </c>
      <c r="K100" s="54">
        <v>107.3102663495393</v>
      </c>
      <c r="L100" s="54">
        <v>97.628574190456291</v>
      </c>
      <c r="M100" s="54">
        <v>101.05172554435728</v>
      </c>
      <c r="N100" s="54">
        <v>110.15392594044089</v>
      </c>
      <c r="O100" s="17"/>
      <c r="P100" s="15"/>
      <c r="Q100" s="17"/>
      <c r="R100" s="15"/>
      <c r="S100" s="17"/>
      <c r="T100" s="15"/>
    </row>
    <row r="101" spans="1:21" s="4" customFormat="1" ht="108" x14ac:dyDescent="0.25">
      <c r="A101" s="30" t="s">
        <v>220</v>
      </c>
      <c r="B101" s="29" t="s">
        <v>38</v>
      </c>
      <c r="C101" s="93">
        <v>291.8</v>
      </c>
      <c r="D101" s="59">
        <v>522.39</v>
      </c>
      <c r="E101" s="95">
        <v>415.8</v>
      </c>
      <c r="F101" s="95">
        <v>426.2</v>
      </c>
      <c r="G101" s="95">
        <v>430.4</v>
      </c>
      <c r="H101" s="95">
        <v>438.7</v>
      </c>
      <c r="I101" s="95">
        <v>436.8</v>
      </c>
      <c r="J101" s="95">
        <v>445.4</v>
      </c>
      <c r="K101" s="95">
        <v>458.4</v>
      </c>
      <c r="L101" s="95">
        <v>447.8</v>
      </c>
      <c r="M101" s="95">
        <v>461</v>
      </c>
      <c r="N101" s="95">
        <v>479</v>
      </c>
      <c r="O101" s="18"/>
      <c r="P101" s="15"/>
      <c r="Q101" s="18"/>
      <c r="R101" s="15"/>
      <c r="S101" s="18"/>
      <c r="T101" s="15"/>
    </row>
    <row r="102" spans="1:21" s="4" customFormat="1" ht="72" x14ac:dyDescent="0.25">
      <c r="A102" s="30" t="s">
        <v>122</v>
      </c>
      <c r="B102" s="29" t="s">
        <v>121</v>
      </c>
      <c r="C102" s="93">
        <v>85.567682042457747</v>
      </c>
      <c r="D102" s="59">
        <v>164.09102074484429</v>
      </c>
      <c r="E102" s="59">
        <v>72.95664927480513</v>
      </c>
      <c r="F102" s="59">
        <v>95.795516356264017</v>
      </c>
      <c r="G102" s="95">
        <v>96.021617357424404</v>
      </c>
      <c r="H102" s="95">
        <v>97.873335350144245</v>
      </c>
      <c r="I102" s="95">
        <v>97.513887022303635</v>
      </c>
      <c r="J102" s="95">
        <v>98.276476839054297</v>
      </c>
      <c r="K102" s="95">
        <v>99.231282272084641</v>
      </c>
      <c r="L102" s="95">
        <v>97.173758311199066</v>
      </c>
      <c r="M102" s="95">
        <v>99.140296638090192</v>
      </c>
      <c r="N102" s="95">
        <v>100.08993467198918</v>
      </c>
      <c r="O102" s="18"/>
      <c r="P102" s="15"/>
      <c r="Q102" s="18"/>
      <c r="R102" s="15"/>
      <c r="S102" s="18"/>
      <c r="T102" s="15"/>
    </row>
    <row r="103" spans="1:21" s="4" customFormat="1" ht="36" x14ac:dyDescent="0.25">
      <c r="A103" s="58" t="s">
        <v>123</v>
      </c>
      <c r="B103" s="35"/>
      <c r="C103" s="30"/>
      <c r="D103" s="29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18"/>
      <c r="P103" s="15"/>
      <c r="Q103" s="18"/>
      <c r="R103" s="15"/>
      <c r="S103" s="18"/>
      <c r="T103" s="15"/>
    </row>
    <row r="104" spans="1:21" s="4" customFormat="1" ht="18" x14ac:dyDescent="0.25">
      <c r="A104" s="61" t="s">
        <v>16</v>
      </c>
      <c r="B104" s="35" t="s">
        <v>124</v>
      </c>
      <c r="C104" s="93">
        <v>836.81</v>
      </c>
      <c r="D104" s="59">
        <v>1830.02</v>
      </c>
      <c r="E104" s="26">
        <v>1763.24</v>
      </c>
      <c r="F104" s="26">
        <v>2102.1999999999998</v>
      </c>
      <c r="G104" s="26">
        <v>2169.1999999999998</v>
      </c>
      <c r="H104" s="26">
        <v>2689.5</v>
      </c>
      <c r="I104" s="26">
        <v>2121.4</v>
      </c>
      <c r="J104" s="26">
        <v>2274</v>
      </c>
      <c r="K104" s="26">
        <v>3146.2000000000003</v>
      </c>
      <c r="L104" s="26">
        <v>2184.1999999999998</v>
      </c>
      <c r="M104" s="26">
        <v>2411</v>
      </c>
      <c r="N104" s="26">
        <v>3786.8999999999996</v>
      </c>
      <c r="O104" s="18"/>
      <c r="P104" s="15"/>
      <c r="Q104" s="18"/>
      <c r="R104" s="15"/>
      <c r="S104" s="18"/>
      <c r="T104" s="15"/>
    </row>
    <row r="105" spans="1:21" s="4" customFormat="1" ht="18" x14ac:dyDescent="0.25">
      <c r="A105" s="61" t="s">
        <v>54</v>
      </c>
      <c r="B105" s="35" t="s">
        <v>124</v>
      </c>
      <c r="C105" s="93">
        <v>867.99</v>
      </c>
      <c r="D105" s="59">
        <v>813.38</v>
      </c>
      <c r="E105" s="26">
        <v>1541.01</v>
      </c>
      <c r="F105" s="26">
        <v>1301.1000000000001</v>
      </c>
      <c r="G105" s="26">
        <v>1316.7</v>
      </c>
      <c r="H105" s="26">
        <v>1110.4000000000001</v>
      </c>
      <c r="I105" s="26">
        <v>1384.1</v>
      </c>
      <c r="J105" s="26">
        <v>1403.7</v>
      </c>
      <c r="K105" s="26">
        <v>1147.5999999999999</v>
      </c>
      <c r="L105" s="26">
        <v>1426.4</v>
      </c>
      <c r="M105" s="26">
        <v>1468.9</v>
      </c>
      <c r="N105" s="26">
        <v>1151</v>
      </c>
      <c r="O105" s="17"/>
      <c r="P105" s="15"/>
      <c r="Q105" s="17"/>
      <c r="R105" s="15"/>
      <c r="S105" s="17"/>
      <c r="T105" s="15"/>
    </row>
    <row r="106" spans="1:21" s="4" customFormat="1" ht="18" x14ac:dyDescent="0.25">
      <c r="A106" s="34" t="s">
        <v>125</v>
      </c>
      <c r="B106" s="35" t="s">
        <v>124</v>
      </c>
      <c r="C106" s="93">
        <v>701.67000000000007</v>
      </c>
      <c r="D106" s="59">
        <v>530.25</v>
      </c>
      <c r="E106" s="26">
        <v>1109.17</v>
      </c>
      <c r="F106" s="26">
        <v>1109.9000000000001</v>
      </c>
      <c r="G106" s="26">
        <v>1110.2</v>
      </c>
      <c r="H106" s="26">
        <v>1110.4000000000001</v>
      </c>
      <c r="I106" s="26">
        <v>1146.5999999999999</v>
      </c>
      <c r="J106" s="26">
        <v>1147.2</v>
      </c>
      <c r="K106" s="26">
        <v>1147.5999999999999</v>
      </c>
      <c r="L106" s="26">
        <v>1149.3</v>
      </c>
      <c r="M106" s="26">
        <v>1150.3</v>
      </c>
      <c r="N106" s="26">
        <v>1151</v>
      </c>
      <c r="O106" s="17"/>
      <c r="P106" s="15"/>
      <c r="Q106" s="17"/>
      <c r="R106" s="15"/>
      <c r="S106" s="17"/>
      <c r="T106" s="15"/>
    </row>
    <row r="107" spans="1:21" s="4" customFormat="1" ht="18" x14ac:dyDescent="0.25">
      <c r="A107" s="34" t="s">
        <v>126</v>
      </c>
      <c r="B107" s="35" t="s">
        <v>124</v>
      </c>
      <c r="C107" s="93" t="s">
        <v>217</v>
      </c>
      <c r="D107" s="93" t="s">
        <v>217</v>
      </c>
      <c r="E107" s="93" t="s">
        <v>217</v>
      </c>
      <c r="F107" s="93" t="s">
        <v>217</v>
      </c>
      <c r="G107" s="93" t="s">
        <v>217</v>
      </c>
      <c r="H107" s="93" t="s">
        <v>217</v>
      </c>
      <c r="I107" s="93" t="s">
        <v>217</v>
      </c>
      <c r="J107" s="93" t="s">
        <v>217</v>
      </c>
      <c r="K107" s="93" t="s">
        <v>217</v>
      </c>
      <c r="L107" s="93" t="s">
        <v>217</v>
      </c>
      <c r="M107" s="93" t="s">
        <v>217</v>
      </c>
      <c r="N107" s="93" t="s">
        <v>217</v>
      </c>
      <c r="O107" s="17"/>
      <c r="P107" s="15"/>
      <c r="Q107" s="17"/>
      <c r="R107" s="15"/>
      <c r="S107" s="17"/>
      <c r="T107" s="15"/>
    </row>
    <row r="108" spans="1:21" s="4" customFormat="1" ht="18" x14ac:dyDescent="0.25">
      <c r="A108" s="34" t="s">
        <v>127</v>
      </c>
      <c r="B108" s="35" t="s">
        <v>124</v>
      </c>
      <c r="C108" s="93" t="s">
        <v>217</v>
      </c>
      <c r="D108" s="93" t="s">
        <v>217</v>
      </c>
      <c r="E108" s="93" t="s">
        <v>217</v>
      </c>
      <c r="F108" s="93" t="s">
        <v>217</v>
      </c>
      <c r="G108" s="93" t="s">
        <v>217</v>
      </c>
      <c r="H108" s="93" t="s">
        <v>217</v>
      </c>
      <c r="I108" s="93" t="s">
        <v>217</v>
      </c>
      <c r="J108" s="93" t="s">
        <v>217</v>
      </c>
      <c r="K108" s="93" t="s">
        <v>217</v>
      </c>
      <c r="L108" s="93" t="s">
        <v>217</v>
      </c>
      <c r="M108" s="93" t="s">
        <v>217</v>
      </c>
      <c r="N108" s="93" t="s">
        <v>217</v>
      </c>
      <c r="O108" s="18"/>
      <c r="P108" s="15"/>
      <c r="Q108" s="18"/>
      <c r="R108" s="15"/>
      <c r="S108" s="18"/>
      <c r="T108" s="15"/>
    </row>
    <row r="109" spans="1:21" s="4" customFormat="1" ht="18" x14ac:dyDescent="0.25">
      <c r="A109" s="34" t="s">
        <v>128</v>
      </c>
      <c r="B109" s="35" t="s">
        <v>124</v>
      </c>
      <c r="C109" s="93">
        <v>173.25</v>
      </c>
      <c r="D109" s="59">
        <v>276.42999999999995</v>
      </c>
      <c r="E109" s="26">
        <v>279.01000000000005</v>
      </c>
      <c r="F109" s="26">
        <v>281.54000000000002</v>
      </c>
      <c r="G109" s="26">
        <v>282.95</v>
      </c>
      <c r="H109" s="26">
        <f>H110+H111+H112</f>
        <v>281.7</v>
      </c>
      <c r="I109" s="26">
        <f t="shared" ref="I109:N109" si="5">I110+I111+I112</f>
        <v>284.2</v>
      </c>
      <c r="J109" s="26">
        <f t="shared" si="5"/>
        <v>287.05</v>
      </c>
      <c r="K109" s="26">
        <f t="shared" si="5"/>
        <v>287.54999999999995</v>
      </c>
      <c r="L109" s="26">
        <f t="shared" si="5"/>
        <v>286.89999999999998</v>
      </c>
      <c r="M109" s="26">
        <f t="shared" si="5"/>
        <v>291.21999999999997</v>
      </c>
      <c r="N109" s="26">
        <f t="shared" si="5"/>
        <v>291.8</v>
      </c>
      <c r="O109" s="11"/>
      <c r="P109" s="11"/>
      <c r="Q109" s="11"/>
      <c r="R109" s="11"/>
      <c r="S109" s="11"/>
      <c r="T109" s="11"/>
    </row>
    <row r="110" spans="1:21" s="4" customFormat="1" ht="18" x14ac:dyDescent="0.25">
      <c r="A110" s="61" t="s">
        <v>129</v>
      </c>
      <c r="B110" s="35" t="s">
        <v>124</v>
      </c>
      <c r="C110" s="93">
        <v>49.24</v>
      </c>
      <c r="D110" s="59">
        <v>10.29</v>
      </c>
      <c r="E110" s="26">
        <v>10.39</v>
      </c>
      <c r="F110" s="26">
        <v>10.5</v>
      </c>
      <c r="G110" s="26">
        <v>10.65</v>
      </c>
      <c r="H110" s="26">
        <v>10.7</v>
      </c>
      <c r="I110" s="26">
        <v>10.6</v>
      </c>
      <c r="J110" s="26">
        <v>10.92</v>
      </c>
      <c r="K110" s="26">
        <v>10.95</v>
      </c>
      <c r="L110" s="26">
        <v>10.7</v>
      </c>
      <c r="M110" s="26">
        <v>11.2</v>
      </c>
      <c r="N110" s="26">
        <v>11.3</v>
      </c>
      <c r="O110" s="9"/>
      <c r="P110" s="9"/>
      <c r="Q110" s="9"/>
      <c r="R110" s="9"/>
      <c r="S110" s="9"/>
      <c r="T110" s="9"/>
    </row>
    <row r="111" spans="1:21" s="4" customFormat="1" ht="36" x14ac:dyDescent="0.25">
      <c r="A111" s="61" t="s">
        <v>130</v>
      </c>
      <c r="B111" s="35" t="s">
        <v>124</v>
      </c>
      <c r="C111" s="93">
        <v>73.600000000000009</v>
      </c>
      <c r="D111" s="59">
        <v>229.73</v>
      </c>
      <c r="E111" s="26">
        <v>232.02</v>
      </c>
      <c r="F111" s="26">
        <v>234.34</v>
      </c>
      <c r="G111" s="26">
        <v>235.5</v>
      </c>
      <c r="H111" s="26">
        <v>234</v>
      </c>
      <c r="I111" s="26">
        <v>236.7</v>
      </c>
      <c r="J111" s="26">
        <v>239.03</v>
      </c>
      <c r="K111" s="26">
        <v>239.1</v>
      </c>
      <c r="L111" s="26">
        <v>239.1</v>
      </c>
      <c r="M111" s="26">
        <v>242.62</v>
      </c>
      <c r="N111" s="26">
        <v>243</v>
      </c>
      <c r="O111" s="9"/>
      <c r="P111" s="9"/>
      <c r="Q111" s="9"/>
      <c r="R111" s="9"/>
      <c r="S111" s="9"/>
      <c r="T111" s="9"/>
    </row>
    <row r="112" spans="1:21" s="4" customFormat="1" ht="18" x14ac:dyDescent="0.25">
      <c r="A112" s="61" t="s">
        <v>131</v>
      </c>
      <c r="B112" s="35" t="s">
        <v>124</v>
      </c>
      <c r="C112" s="93">
        <v>50.41</v>
      </c>
      <c r="D112" s="59">
        <v>36.409999999999997</v>
      </c>
      <c r="E112" s="26">
        <v>36.6</v>
      </c>
      <c r="F112" s="26">
        <v>36.700000000000003</v>
      </c>
      <c r="G112" s="26">
        <v>36.799999999999997</v>
      </c>
      <c r="H112" s="26">
        <v>37</v>
      </c>
      <c r="I112" s="26">
        <v>36.9</v>
      </c>
      <c r="J112" s="26">
        <v>37.1</v>
      </c>
      <c r="K112" s="26">
        <v>37.5</v>
      </c>
      <c r="L112" s="26">
        <v>37.1</v>
      </c>
      <c r="M112" s="26">
        <v>37.4</v>
      </c>
      <c r="N112" s="26">
        <v>37.5</v>
      </c>
      <c r="O112" s="9"/>
      <c r="P112" s="9"/>
      <c r="Q112" s="9"/>
      <c r="R112" s="9"/>
      <c r="S112" s="9"/>
      <c r="T112" s="9"/>
    </row>
    <row r="113" spans="1:20" s="4" customFormat="1" ht="18" x14ac:dyDescent="0.25">
      <c r="A113" s="34" t="s">
        <v>132</v>
      </c>
      <c r="B113" s="35" t="s">
        <v>124</v>
      </c>
      <c r="C113" s="60" t="s">
        <v>217</v>
      </c>
      <c r="D113" s="60" t="s">
        <v>217</v>
      </c>
      <c r="E113" s="60" t="s">
        <v>217</v>
      </c>
      <c r="F113" s="60" t="s">
        <v>217</v>
      </c>
      <c r="G113" s="60" t="s">
        <v>217</v>
      </c>
      <c r="H113" s="60" t="s">
        <v>217</v>
      </c>
      <c r="I113" s="60" t="s">
        <v>217</v>
      </c>
      <c r="J113" s="60" t="s">
        <v>217</v>
      </c>
      <c r="K113" s="60" t="s">
        <v>217</v>
      </c>
      <c r="L113" s="60" t="s">
        <v>217</v>
      </c>
      <c r="M113" s="60" t="s">
        <v>217</v>
      </c>
      <c r="N113" s="60" t="s">
        <v>217</v>
      </c>
      <c r="O113" s="9"/>
      <c r="P113" s="9"/>
      <c r="Q113" s="9"/>
      <c r="R113" s="9"/>
      <c r="S113" s="9"/>
      <c r="T113" s="9"/>
    </row>
    <row r="114" spans="1:20" s="4" customFormat="1" ht="18" x14ac:dyDescent="0.25">
      <c r="A114" s="46" t="s">
        <v>114</v>
      </c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9"/>
      <c r="P114" s="9"/>
      <c r="Q114" s="9"/>
      <c r="R114" s="9"/>
      <c r="S114" s="9"/>
      <c r="T114" s="9"/>
    </row>
    <row r="115" spans="1:20" s="21" customFormat="1" ht="18" x14ac:dyDescent="0.25">
      <c r="A115" s="62" t="s">
        <v>59</v>
      </c>
      <c r="B115" s="25" t="s">
        <v>68</v>
      </c>
      <c r="C115" s="105">
        <v>2471.4699999999998</v>
      </c>
      <c r="D115" s="105">
        <v>2181.67</v>
      </c>
      <c r="E115" s="88">
        <v>2748.43</v>
      </c>
      <c r="F115" s="72">
        <v>2262.0500000000002</v>
      </c>
      <c r="G115" s="72">
        <v>2262.0500000000002</v>
      </c>
      <c r="H115" s="72">
        <v>2262.0500000000002</v>
      </c>
      <c r="I115" s="72">
        <v>2171.42</v>
      </c>
      <c r="J115" s="72">
        <v>2171.42</v>
      </c>
      <c r="K115" s="59">
        <v>2171.42</v>
      </c>
      <c r="L115" s="72">
        <v>2043.52</v>
      </c>
      <c r="M115" s="72">
        <v>2043.52</v>
      </c>
      <c r="N115" s="78">
        <v>2043.52</v>
      </c>
      <c r="O115" s="20"/>
      <c r="P115" s="20"/>
      <c r="Q115" s="20"/>
      <c r="R115" s="20"/>
      <c r="S115" s="20"/>
      <c r="T115" s="20"/>
    </row>
    <row r="116" spans="1:20" s="21" customFormat="1" ht="18" x14ac:dyDescent="0.25">
      <c r="A116" s="62" t="s">
        <v>55</v>
      </c>
      <c r="B116" s="25" t="s">
        <v>68</v>
      </c>
      <c r="C116" s="105">
        <v>368.98</v>
      </c>
      <c r="D116" s="105">
        <v>549.05999999999995</v>
      </c>
      <c r="E116" s="88">
        <v>613.34</v>
      </c>
      <c r="F116" s="72">
        <v>629.57000000000005</v>
      </c>
      <c r="G116" s="72">
        <v>629.57000000000005</v>
      </c>
      <c r="H116" s="72">
        <v>629.57000000000005</v>
      </c>
      <c r="I116" s="72">
        <v>646.17999999999995</v>
      </c>
      <c r="J116" s="72">
        <v>646.17999999999995</v>
      </c>
      <c r="K116" s="59">
        <v>646.17999999999995</v>
      </c>
      <c r="L116" s="72">
        <v>703.35</v>
      </c>
      <c r="M116" s="72">
        <v>703.35</v>
      </c>
      <c r="N116" s="78">
        <v>703.35</v>
      </c>
      <c r="O116" s="20"/>
      <c r="P116" s="20"/>
      <c r="Q116" s="20"/>
      <c r="R116" s="20"/>
      <c r="S116" s="20"/>
      <c r="T116" s="20"/>
    </row>
    <row r="117" spans="1:20" s="21" customFormat="1" ht="72" x14ac:dyDescent="0.25">
      <c r="A117" s="62" t="s">
        <v>135</v>
      </c>
      <c r="B117" s="25" t="s">
        <v>68</v>
      </c>
      <c r="C117" s="105">
        <v>297.8</v>
      </c>
      <c r="D117" s="105">
        <v>457.12</v>
      </c>
      <c r="E117" s="88">
        <v>531.94000000000005</v>
      </c>
      <c r="F117" s="72">
        <v>546.22</v>
      </c>
      <c r="G117" s="72">
        <v>546.22</v>
      </c>
      <c r="H117" s="72">
        <v>546.22</v>
      </c>
      <c r="I117" s="72">
        <v>562.98</v>
      </c>
      <c r="J117" s="72">
        <v>562.98</v>
      </c>
      <c r="K117" s="59">
        <v>562.98</v>
      </c>
      <c r="L117" s="72">
        <v>620.15</v>
      </c>
      <c r="M117" s="72">
        <v>620.15</v>
      </c>
      <c r="N117" s="72">
        <v>620.15</v>
      </c>
      <c r="O117" s="20"/>
      <c r="P117" s="20"/>
      <c r="Q117" s="20"/>
      <c r="R117" s="20"/>
      <c r="S117" s="20"/>
      <c r="T117" s="20"/>
    </row>
    <row r="118" spans="1:20" s="21" customFormat="1" ht="18" x14ac:dyDescent="0.35">
      <c r="A118" s="63" t="s">
        <v>82</v>
      </c>
      <c r="B118" s="25" t="s">
        <v>68</v>
      </c>
      <c r="C118" s="105"/>
      <c r="D118" s="105"/>
      <c r="E118" s="88"/>
      <c r="F118" s="72"/>
      <c r="G118" s="72"/>
      <c r="H118" s="32"/>
      <c r="I118" s="72"/>
      <c r="J118" s="72"/>
      <c r="K118" s="32"/>
      <c r="L118" s="72"/>
      <c r="M118" s="72"/>
      <c r="N118" s="97"/>
      <c r="O118" s="23"/>
      <c r="P118" s="23"/>
      <c r="Q118" s="23"/>
      <c r="R118" s="23"/>
      <c r="S118" s="23"/>
      <c r="T118" s="23"/>
    </row>
    <row r="119" spans="1:20" s="21" customFormat="1" ht="18" x14ac:dyDescent="0.35">
      <c r="A119" s="63" t="s">
        <v>83</v>
      </c>
      <c r="B119" s="25" t="s">
        <v>68</v>
      </c>
      <c r="C119" s="105">
        <v>144.84</v>
      </c>
      <c r="D119" s="105">
        <v>316.99</v>
      </c>
      <c r="E119" s="88">
        <v>339.5</v>
      </c>
      <c r="F119" s="72">
        <v>352.49</v>
      </c>
      <c r="G119" s="72">
        <v>352.49</v>
      </c>
      <c r="H119" s="59">
        <v>352.49</v>
      </c>
      <c r="I119" s="72">
        <v>359.62</v>
      </c>
      <c r="J119" s="72">
        <v>359.62</v>
      </c>
      <c r="K119" s="59">
        <v>359.62</v>
      </c>
      <c r="L119" s="72">
        <v>407.74</v>
      </c>
      <c r="M119" s="72">
        <v>407.74</v>
      </c>
      <c r="N119" s="72">
        <v>407.74</v>
      </c>
      <c r="O119" s="23"/>
      <c r="P119" s="23"/>
      <c r="Q119" s="23"/>
      <c r="R119" s="23"/>
      <c r="S119" s="23"/>
      <c r="T119" s="23"/>
    </row>
    <row r="120" spans="1:20" s="21" customFormat="1" ht="18" x14ac:dyDescent="0.35">
      <c r="A120" s="63" t="s">
        <v>84</v>
      </c>
      <c r="B120" s="25" t="s">
        <v>68</v>
      </c>
      <c r="C120" s="105"/>
      <c r="D120" s="105"/>
      <c r="E120" s="88"/>
      <c r="F120" s="72"/>
      <c r="G120" s="72"/>
      <c r="H120" s="32"/>
      <c r="I120" s="72"/>
      <c r="J120" s="72"/>
      <c r="K120" s="32"/>
      <c r="L120" s="72"/>
      <c r="M120" s="72"/>
      <c r="N120" s="97"/>
      <c r="O120" s="23"/>
      <c r="P120" s="23"/>
      <c r="Q120" s="23"/>
      <c r="R120" s="23"/>
      <c r="S120" s="23"/>
      <c r="T120" s="23"/>
    </row>
    <row r="121" spans="1:20" s="21" customFormat="1" ht="18" x14ac:dyDescent="0.35">
      <c r="A121" s="63" t="s">
        <v>85</v>
      </c>
      <c r="B121" s="25" t="s">
        <v>68</v>
      </c>
      <c r="C121" s="105">
        <v>30.58</v>
      </c>
      <c r="D121" s="105">
        <v>30.69</v>
      </c>
      <c r="E121" s="88">
        <v>34.54</v>
      </c>
      <c r="F121" s="72">
        <v>31.69</v>
      </c>
      <c r="G121" s="72">
        <v>31.69</v>
      </c>
      <c r="H121" s="59">
        <v>31.69</v>
      </c>
      <c r="I121" s="72">
        <v>32.729999999999997</v>
      </c>
      <c r="J121" s="72">
        <v>32.729999999999997</v>
      </c>
      <c r="K121" s="59">
        <v>32.729999999999997</v>
      </c>
      <c r="L121" s="72">
        <v>34.22</v>
      </c>
      <c r="M121" s="72">
        <v>34.22</v>
      </c>
      <c r="N121" s="78">
        <v>34.22</v>
      </c>
      <c r="O121" s="23"/>
      <c r="P121" s="23"/>
      <c r="Q121" s="23"/>
      <c r="R121" s="23"/>
      <c r="S121" s="23"/>
      <c r="T121" s="23"/>
    </row>
    <row r="122" spans="1:20" s="21" customFormat="1" ht="36" x14ac:dyDescent="0.35">
      <c r="A122" s="63" t="s">
        <v>86</v>
      </c>
      <c r="B122" s="25" t="s">
        <v>68</v>
      </c>
      <c r="C122" s="105">
        <v>18.420000000000002</v>
      </c>
      <c r="D122" s="105">
        <v>19.62</v>
      </c>
      <c r="E122" s="88">
        <v>40.69</v>
      </c>
      <c r="F122" s="72">
        <v>48.47</v>
      </c>
      <c r="G122" s="72">
        <v>48.47</v>
      </c>
      <c r="H122" s="59">
        <v>48.47</v>
      </c>
      <c r="I122" s="72">
        <v>51.52</v>
      </c>
      <c r="J122" s="72">
        <v>51.52</v>
      </c>
      <c r="K122" s="59">
        <v>51.52</v>
      </c>
      <c r="L122" s="72">
        <v>54.64</v>
      </c>
      <c r="M122" s="72">
        <v>54.64</v>
      </c>
      <c r="N122" s="78">
        <v>54.64</v>
      </c>
      <c r="O122" s="23"/>
      <c r="P122" s="23"/>
      <c r="Q122" s="23"/>
      <c r="R122" s="23"/>
      <c r="S122" s="23"/>
      <c r="T122" s="23"/>
    </row>
    <row r="123" spans="1:20" s="21" customFormat="1" ht="18" x14ac:dyDescent="0.35">
      <c r="A123" s="63" t="s">
        <v>87</v>
      </c>
      <c r="B123" s="25" t="s">
        <v>68</v>
      </c>
      <c r="C123" s="105">
        <v>18.38</v>
      </c>
      <c r="D123" s="105">
        <v>23.96</v>
      </c>
      <c r="E123" s="88">
        <v>27.4</v>
      </c>
      <c r="F123" s="72">
        <v>24.28</v>
      </c>
      <c r="G123" s="72">
        <v>24.28</v>
      </c>
      <c r="H123" s="59">
        <v>24.28</v>
      </c>
      <c r="I123" s="72">
        <v>24.28</v>
      </c>
      <c r="J123" s="72">
        <v>24.28</v>
      </c>
      <c r="K123" s="59">
        <v>24.28</v>
      </c>
      <c r="L123" s="72">
        <v>24.28</v>
      </c>
      <c r="M123" s="72">
        <v>24.28</v>
      </c>
      <c r="N123" s="59">
        <v>24.28</v>
      </c>
      <c r="O123" s="23"/>
      <c r="P123" s="23"/>
      <c r="Q123" s="23"/>
      <c r="R123" s="23"/>
      <c r="S123" s="23"/>
      <c r="T123" s="23"/>
    </row>
    <row r="124" spans="1:20" s="21" customFormat="1" ht="18" x14ac:dyDescent="0.35">
      <c r="A124" s="63" t="s">
        <v>88</v>
      </c>
      <c r="B124" s="25" t="s">
        <v>68</v>
      </c>
      <c r="C124" s="105"/>
      <c r="D124" s="105"/>
      <c r="E124" s="88"/>
      <c r="F124" s="72"/>
      <c r="G124" s="72"/>
      <c r="H124" s="32"/>
      <c r="I124" s="72"/>
      <c r="J124" s="72"/>
      <c r="K124" s="32"/>
      <c r="L124" s="72"/>
      <c r="M124" s="72"/>
      <c r="N124" s="97"/>
      <c r="O124" s="23"/>
      <c r="P124" s="23"/>
      <c r="Q124" s="23"/>
      <c r="R124" s="23"/>
      <c r="S124" s="23"/>
      <c r="T124" s="23"/>
    </row>
    <row r="125" spans="1:20" s="21" customFormat="1" ht="18" x14ac:dyDescent="0.35">
      <c r="A125" s="63" t="s">
        <v>89</v>
      </c>
      <c r="B125" s="25" t="s">
        <v>68</v>
      </c>
      <c r="C125" s="105"/>
      <c r="D125" s="105"/>
      <c r="E125" s="88"/>
      <c r="F125" s="72"/>
      <c r="G125" s="72"/>
      <c r="H125" s="32"/>
      <c r="I125" s="72"/>
      <c r="J125" s="72"/>
      <c r="K125" s="32"/>
      <c r="L125" s="110"/>
      <c r="M125" s="110"/>
      <c r="N125" s="97"/>
      <c r="O125" s="23"/>
      <c r="P125" s="23"/>
      <c r="Q125" s="23"/>
      <c r="R125" s="23"/>
      <c r="S125" s="23"/>
      <c r="T125" s="23"/>
    </row>
    <row r="126" spans="1:20" s="21" customFormat="1" ht="18" x14ac:dyDescent="0.35">
      <c r="A126" s="63" t="s">
        <v>90</v>
      </c>
      <c r="B126" s="25" t="s">
        <v>68</v>
      </c>
      <c r="C126" s="105"/>
      <c r="D126" s="105"/>
      <c r="E126" s="88"/>
      <c r="F126" s="72"/>
      <c r="G126" s="72"/>
      <c r="H126" s="32"/>
      <c r="I126" s="72"/>
      <c r="J126" s="72"/>
      <c r="K126" s="32"/>
      <c r="L126" s="110"/>
      <c r="M126" s="110"/>
      <c r="N126" s="97"/>
      <c r="O126" s="23"/>
      <c r="P126" s="23"/>
      <c r="Q126" s="23"/>
      <c r="R126" s="23"/>
      <c r="S126" s="23"/>
      <c r="T126" s="23"/>
    </row>
    <row r="127" spans="1:20" s="21" customFormat="1" ht="18" x14ac:dyDescent="0.35">
      <c r="A127" s="63" t="s">
        <v>91</v>
      </c>
      <c r="B127" s="25" t="s">
        <v>68</v>
      </c>
      <c r="C127" s="105">
        <v>42.19</v>
      </c>
      <c r="D127" s="105">
        <v>37.479999999999997</v>
      </c>
      <c r="E127" s="88">
        <v>47.04</v>
      </c>
      <c r="F127" s="72">
        <v>48.81</v>
      </c>
      <c r="G127" s="72">
        <v>48.81</v>
      </c>
      <c r="H127" s="59">
        <v>48.81</v>
      </c>
      <c r="I127" s="72">
        <v>50.99</v>
      </c>
      <c r="J127" s="72">
        <v>50.99</v>
      </c>
      <c r="K127" s="59">
        <v>50.99</v>
      </c>
      <c r="L127" s="72">
        <v>52.03</v>
      </c>
      <c r="M127" s="72">
        <v>52.03</v>
      </c>
      <c r="N127" s="78">
        <v>52.03</v>
      </c>
      <c r="O127" s="23"/>
      <c r="P127" s="23"/>
      <c r="Q127" s="23"/>
      <c r="R127" s="23"/>
      <c r="S127" s="23"/>
      <c r="T127" s="23"/>
    </row>
    <row r="128" spans="1:20" s="21" customFormat="1" ht="18" x14ac:dyDescent="0.35">
      <c r="A128" s="62" t="s">
        <v>56</v>
      </c>
      <c r="B128" s="25" t="s">
        <v>68</v>
      </c>
      <c r="C128" s="105">
        <v>71.180000000000007</v>
      </c>
      <c r="D128" s="105">
        <v>91.94</v>
      </c>
      <c r="E128" s="88">
        <v>81.400000000000006</v>
      </c>
      <c r="F128" s="72">
        <v>83.35</v>
      </c>
      <c r="G128" s="72">
        <v>83.35</v>
      </c>
      <c r="H128" s="72">
        <v>83.35</v>
      </c>
      <c r="I128" s="72">
        <v>83.2</v>
      </c>
      <c r="J128" s="72">
        <v>83.2</v>
      </c>
      <c r="K128" s="59">
        <v>83.2</v>
      </c>
      <c r="L128" s="72">
        <v>83.2</v>
      </c>
      <c r="M128" s="72">
        <v>83.2</v>
      </c>
      <c r="N128" s="72">
        <v>83.2</v>
      </c>
      <c r="O128" s="23"/>
      <c r="P128" s="23"/>
      <c r="Q128" s="23"/>
      <c r="R128" s="23"/>
      <c r="S128" s="23"/>
      <c r="T128" s="23"/>
    </row>
    <row r="129" spans="1:20" s="21" customFormat="1" ht="36" x14ac:dyDescent="0.35">
      <c r="A129" s="62" t="s">
        <v>57</v>
      </c>
      <c r="B129" s="25" t="s">
        <v>68</v>
      </c>
      <c r="C129" s="105">
        <v>2102.4899999999998</v>
      </c>
      <c r="D129" s="105">
        <v>1632.61</v>
      </c>
      <c r="E129" s="88">
        <v>2135.09</v>
      </c>
      <c r="F129" s="72">
        <v>1632.48</v>
      </c>
      <c r="G129" s="72">
        <v>1632.48</v>
      </c>
      <c r="H129" s="59">
        <v>1632.28</v>
      </c>
      <c r="I129" s="72">
        <v>1525.24</v>
      </c>
      <c r="J129" s="72">
        <v>1525.24</v>
      </c>
      <c r="K129" s="59">
        <v>1525.24</v>
      </c>
      <c r="L129" s="72">
        <v>1340.17</v>
      </c>
      <c r="M129" s="72">
        <v>1340.17</v>
      </c>
      <c r="N129" s="78">
        <v>1340.17</v>
      </c>
      <c r="O129" s="23"/>
      <c r="P129" s="23"/>
      <c r="Q129" s="23"/>
      <c r="R129" s="23"/>
      <c r="S129" s="23"/>
      <c r="T129" s="23"/>
    </row>
    <row r="130" spans="1:20" s="21" customFormat="1" ht="18" x14ac:dyDescent="0.35">
      <c r="A130" s="63" t="s">
        <v>139</v>
      </c>
      <c r="B130" s="25" t="s">
        <v>68</v>
      </c>
      <c r="C130" s="108"/>
      <c r="D130" s="108"/>
      <c r="E130" s="109"/>
      <c r="F130" s="110"/>
      <c r="G130" s="110"/>
      <c r="H130" s="32"/>
      <c r="I130" s="72"/>
      <c r="J130" s="72"/>
      <c r="K130" s="32"/>
      <c r="L130" s="72"/>
      <c r="M130" s="72"/>
      <c r="N130" s="97"/>
      <c r="O130" s="23"/>
      <c r="P130" s="23"/>
      <c r="Q130" s="23"/>
      <c r="R130" s="23"/>
      <c r="S130" s="23"/>
      <c r="T130" s="23"/>
    </row>
    <row r="131" spans="1:20" s="21" customFormat="1" ht="18" x14ac:dyDescent="0.35">
      <c r="A131" s="63" t="s">
        <v>140</v>
      </c>
      <c r="B131" s="25" t="s">
        <v>68</v>
      </c>
      <c r="C131" s="108"/>
      <c r="D131" s="108"/>
      <c r="E131" s="109"/>
      <c r="F131" s="110"/>
      <c r="G131" s="110"/>
      <c r="H131" s="32"/>
      <c r="I131" s="72"/>
      <c r="J131" s="72"/>
      <c r="K131" s="32"/>
      <c r="L131" s="72"/>
      <c r="M131" s="72"/>
      <c r="N131" s="97"/>
      <c r="O131" s="23"/>
      <c r="P131" s="23"/>
      <c r="Q131" s="23"/>
      <c r="R131" s="23"/>
      <c r="S131" s="23"/>
      <c r="T131" s="23"/>
    </row>
    <row r="132" spans="1:20" s="21" customFormat="1" ht="36" x14ac:dyDescent="0.35">
      <c r="A132" s="63" t="s">
        <v>141</v>
      </c>
      <c r="B132" s="25" t="s">
        <v>68</v>
      </c>
      <c r="C132" s="108"/>
      <c r="D132" s="108"/>
      <c r="E132" s="109"/>
      <c r="F132" s="110"/>
      <c r="G132" s="110"/>
      <c r="H132" s="32"/>
      <c r="I132" s="72"/>
      <c r="J132" s="72"/>
      <c r="K132" s="32"/>
      <c r="L132" s="72"/>
      <c r="M132" s="72"/>
      <c r="N132" s="97"/>
      <c r="O132" s="23"/>
      <c r="P132" s="23"/>
      <c r="Q132" s="23"/>
      <c r="R132" s="23"/>
      <c r="S132" s="23"/>
      <c r="T132" s="23"/>
    </row>
    <row r="133" spans="1:20" s="21" customFormat="1" ht="36" x14ac:dyDescent="0.35">
      <c r="A133" s="63" t="s">
        <v>92</v>
      </c>
      <c r="B133" s="25" t="s">
        <v>68</v>
      </c>
      <c r="C133" s="108"/>
      <c r="D133" s="108"/>
      <c r="E133" s="109"/>
      <c r="F133" s="110"/>
      <c r="G133" s="110"/>
      <c r="H133" s="32"/>
      <c r="I133" s="72"/>
      <c r="J133" s="72"/>
      <c r="K133" s="32"/>
      <c r="L133" s="72"/>
      <c r="M133" s="72"/>
      <c r="N133" s="97"/>
      <c r="O133" s="23"/>
      <c r="P133" s="23"/>
      <c r="Q133" s="23"/>
      <c r="R133" s="23"/>
      <c r="S133" s="23"/>
      <c r="T133" s="23"/>
    </row>
    <row r="134" spans="1:20" s="21" customFormat="1" ht="54" x14ac:dyDescent="0.35">
      <c r="A134" s="62" t="s">
        <v>115</v>
      </c>
      <c r="B134" s="25" t="s">
        <v>68</v>
      </c>
      <c r="C134" s="105">
        <v>2546.66</v>
      </c>
      <c r="D134" s="105">
        <v>2262.3700000000003</v>
      </c>
      <c r="E134" s="88">
        <v>2804.4100000000003</v>
      </c>
      <c r="F134" s="88">
        <v>2262.0499999999997</v>
      </c>
      <c r="G134" s="88">
        <v>2262.0499999999997</v>
      </c>
      <c r="H134" s="88">
        <v>2262.0499999999997</v>
      </c>
      <c r="I134" s="88">
        <v>2171.42</v>
      </c>
      <c r="J134" s="88">
        <v>2171.42</v>
      </c>
      <c r="K134" s="72">
        <v>2171.42</v>
      </c>
      <c r="L134" s="88">
        <v>2043.52</v>
      </c>
      <c r="M134" s="88">
        <v>2043.52</v>
      </c>
      <c r="N134" s="78">
        <v>2043.52</v>
      </c>
      <c r="O134" s="23"/>
      <c r="P134" s="23"/>
      <c r="Q134" s="23"/>
      <c r="R134" s="23"/>
      <c r="S134" s="23"/>
      <c r="T134" s="23"/>
    </row>
    <row r="135" spans="1:20" s="21" customFormat="1" ht="18" x14ac:dyDescent="0.35">
      <c r="A135" s="63" t="s">
        <v>93</v>
      </c>
      <c r="B135" s="25" t="s">
        <v>68</v>
      </c>
      <c r="C135" s="105">
        <v>247.73</v>
      </c>
      <c r="D135" s="105">
        <v>258.8</v>
      </c>
      <c r="E135" s="88">
        <v>339.84</v>
      </c>
      <c r="F135" s="72">
        <v>354.6</v>
      </c>
      <c r="G135" s="72">
        <v>354.6</v>
      </c>
      <c r="H135" s="72">
        <v>354.6</v>
      </c>
      <c r="I135" s="72">
        <v>310.04000000000002</v>
      </c>
      <c r="J135" s="72">
        <v>310.04000000000002</v>
      </c>
      <c r="K135" s="72">
        <v>310.04000000000002</v>
      </c>
      <c r="L135" s="72">
        <v>316.14999999999998</v>
      </c>
      <c r="M135" s="72">
        <v>316.14999999999998</v>
      </c>
      <c r="N135" s="72">
        <v>316.14999999999998</v>
      </c>
      <c r="O135" s="23"/>
      <c r="P135" s="23"/>
      <c r="Q135" s="23"/>
      <c r="R135" s="23"/>
      <c r="S135" s="23"/>
      <c r="T135" s="23"/>
    </row>
    <row r="136" spans="1:20" s="21" customFormat="1" ht="18" x14ac:dyDescent="0.35">
      <c r="A136" s="63" t="s">
        <v>94</v>
      </c>
      <c r="B136" s="25" t="s">
        <v>68</v>
      </c>
      <c r="C136" s="105">
        <v>0.05</v>
      </c>
      <c r="D136" s="105">
        <v>0</v>
      </c>
      <c r="E136" s="88">
        <v>2.85</v>
      </c>
      <c r="F136" s="111">
        <v>2.8</v>
      </c>
      <c r="G136" s="111">
        <v>2.8</v>
      </c>
      <c r="H136" s="111">
        <v>2.8</v>
      </c>
      <c r="I136" s="111">
        <v>3.01</v>
      </c>
      <c r="J136" s="111">
        <v>3.01</v>
      </c>
      <c r="K136" s="72">
        <v>3.07</v>
      </c>
      <c r="L136" s="111">
        <v>3.09</v>
      </c>
      <c r="M136" s="111">
        <v>3.09</v>
      </c>
      <c r="N136" s="111">
        <v>3.09</v>
      </c>
      <c r="O136" s="23"/>
      <c r="P136" s="23"/>
      <c r="Q136" s="23"/>
      <c r="R136" s="23"/>
      <c r="S136" s="23"/>
      <c r="T136" s="23"/>
    </row>
    <row r="137" spans="1:20" s="21" customFormat="1" ht="36" x14ac:dyDescent="0.35">
      <c r="A137" s="63" t="s">
        <v>95</v>
      </c>
      <c r="B137" s="25" t="s">
        <v>68</v>
      </c>
      <c r="C137" s="105">
        <v>7.19</v>
      </c>
      <c r="D137" s="105">
        <v>7.78</v>
      </c>
      <c r="E137" s="88">
        <v>8.39</v>
      </c>
      <c r="F137" s="111">
        <v>8.49</v>
      </c>
      <c r="G137" s="111">
        <v>8.49</v>
      </c>
      <c r="H137" s="72">
        <v>8.49</v>
      </c>
      <c r="I137" s="111">
        <v>8.49</v>
      </c>
      <c r="J137" s="111">
        <v>8.49</v>
      </c>
      <c r="K137" s="72">
        <v>8.49</v>
      </c>
      <c r="L137" s="111">
        <v>8.49</v>
      </c>
      <c r="M137" s="111">
        <v>8.49</v>
      </c>
      <c r="N137" s="111">
        <v>8.49</v>
      </c>
      <c r="O137" s="23"/>
      <c r="P137" s="23"/>
      <c r="Q137" s="23"/>
      <c r="R137" s="23"/>
      <c r="S137" s="23"/>
      <c r="T137" s="23"/>
    </row>
    <row r="138" spans="1:20" s="21" customFormat="1" ht="18" x14ac:dyDescent="0.35">
      <c r="A138" s="63" t="s">
        <v>96</v>
      </c>
      <c r="B138" s="25" t="s">
        <v>68</v>
      </c>
      <c r="C138" s="105">
        <v>154.72999999999999</v>
      </c>
      <c r="D138" s="105">
        <v>83.74</v>
      </c>
      <c r="E138" s="88">
        <v>408.07</v>
      </c>
      <c r="F138" s="111">
        <v>41</v>
      </c>
      <c r="G138" s="111">
        <v>41</v>
      </c>
      <c r="H138" s="111">
        <v>41</v>
      </c>
      <c r="I138" s="111">
        <v>41.96</v>
      </c>
      <c r="J138" s="111">
        <v>41.96</v>
      </c>
      <c r="K138" s="111">
        <v>41.96</v>
      </c>
      <c r="L138" s="111">
        <v>43.5</v>
      </c>
      <c r="M138" s="111">
        <v>43.5</v>
      </c>
      <c r="N138" s="111">
        <v>43.5</v>
      </c>
      <c r="O138" s="23"/>
      <c r="P138" s="23"/>
      <c r="Q138" s="23"/>
      <c r="R138" s="23"/>
      <c r="S138" s="23"/>
      <c r="T138" s="23"/>
    </row>
    <row r="139" spans="1:20" s="21" customFormat="1" ht="18" x14ac:dyDescent="0.35">
      <c r="A139" s="63" t="s">
        <v>97</v>
      </c>
      <c r="B139" s="25" t="s">
        <v>68</v>
      </c>
      <c r="C139" s="105">
        <v>154.91999999999999</v>
      </c>
      <c r="D139" s="105">
        <v>181.07</v>
      </c>
      <c r="E139" s="88">
        <v>153.22999999999999</v>
      </c>
      <c r="F139" s="111">
        <v>134.13</v>
      </c>
      <c r="G139" s="111">
        <v>134.13</v>
      </c>
      <c r="H139" s="111">
        <v>134.13</v>
      </c>
      <c r="I139" s="111">
        <v>73.88</v>
      </c>
      <c r="J139" s="111">
        <v>73.88</v>
      </c>
      <c r="K139" s="111">
        <v>73.88</v>
      </c>
      <c r="L139" s="111">
        <v>74.540000000000006</v>
      </c>
      <c r="M139" s="111">
        <v>74.540000000000006</v>
      </c>
      <c r="N139" s="111">
        <v>74.540000000000006</v>
      </c>
      <c r="O139" s="23"/>
      <c r="P139" s="23"/>
      <c r="Q139" s="23"/>
      <c r="R139" s="23"/>
      <c r="S139" s="23"/>
      <c r="T139" s="23"/>
    </row>
    <row r="140" spans="1:20" s="21" customFormat="1" ht="18" x14ac:dyDescent="0.35">
      <c r="A140" s="63" t="s">
        <v>98</v>
      </c>
      <c r="B140" s="25" t="s">
        <v>68</v>
      </c>
      <c r="C140" s="105">
        <v>0</v>
      </c>
      <c r="D140" s="105">
        <v>0</v>
      </c>
      <c r="E140" s="88">
        <v>0</v>
      </c>
      <c r="F140" s="111">
        <v>0</v>
      </c>
      <c r="G140" s="111">
        <v>0</v>
      </c>
      <c r="H140" s="111">
        <v>0</v>
      </c>
      <c r="I140" s="111">
        <v>0</v>
      </c>
      <c r="J140" s="111">
        <v>0</v>
      </c>
      <c r="K140" s="72">
        <v>0</v>
      </c>
      <c r="L140" s="111">
        <v>0</v>
      </c>
      <c r="M140" s="111">
        <v>0</v>
      </c>
      <c r="N140" s="111">
        <v>0</v>
      </c>
      <c r="O140" s="23"/>
      <c r="P140" s="23"/>
      <c r="Q140" s="23"/>
      <c r="R140" s="23"/>
      <c r="S140" s="23"/>
      <c r="T140" s="23"/>
    </row>
    <row r="141" spans="1:20" s="21" customFormat="1" ht="18" x14ac:dyDescent="0.35">
      <c r="A141" s="63" t="s">
        <v>99</v>
      </c>
      <c r="B141" s="25" t="s">
        <v>68</v>
      </c>
      <c r="C141" s="105">
        <v>917.65</v>
      </c>
      <c r="D141" s="105">
        <v>1026.06</v>
      </c>
      <c r="E141" s="88">
        <v>1248.69</v>
      </c>
      <c r="F141" s="111">
        <v>1133.06</v>
      </c>
      <c r="G141" s="111">
        <v>1133.06</v>
      </c>
      <c r="H141" s="111">
        <v>1133.06</v>
      </c>
      <c r="I141" s="111">
        <v>1244.71</v>
      </c>
      <c r="J141" s="111">
        <v>1244.71</v>
      </c>
      <c r="K141" s="111">
        <v>1244.71</v>
      </c>
      <c r="L141" s="111">
        <v>1099.51</v>
      </c>
      <c r="M141" s="111">
        <v>1099.51</v>
      </c>
      <c r="N141" s="111">
        <v>1099.51</v>
      </c>
      <c r="O141" s="23"/>
      <c r="P141" s="23"/>
      <c r="Q141" s="23"/>
      <c r="R141" s="23"/>
      <c r="S141" s="23"/>
      <c r="T141" s="23"/>
    </row>
    <row r="142" spans="1:20" s="21" customFormat="1" ht="18" x14ac:dyDescent="0.35">
      <c r="A142" s="63" t="s">
        <v>100</v>
      </c>
      <c r="B142" s="25" t="s">
        <v>68</v>
      </c>
      <c r="C142" s="105">
        <v>109.09</v>
      </c>
      <c r="D142" s="105">
        <v>108.82</v>
      </c>
      <c r="E142" s="88">
        <v>210.93</v>
      </c>
      <c r="F142" s="111">
        <v>230.32</v>
      </c>
      <c r="G142" s="111">
        <v>230.32</v>
      </c>
      <c r="H142" s="111">
        <v>230.32</v>
      </c>
      <c r="I142" s="111">
        <v>124</v>
      </c>
      <c r="J142" s="111">
        <v>124</v>
      </c>
      <c r="K142" s="72">
        <v>124.58</v>
      </c>
      <c r="L142" s="111">
        <v>124.44</v>
      </c>
      <c r="M142" s="111">
        <v>124.44</v>
      </c>
      <c r="N142" s="111">
        <v>124.44</v>
      </c>
      <c r="O142" s="23"/>
      <c r="P142" s="23"/>
      <c r="Q142" s="23"/>
      <c r="R142" s="23"/>
      <c r="S142" s="23"/>
      <c r="T142" s="23"/>
    </row>
    <row r="143" spans="1:20" s="21" customFormat="1" ht="18" x14ac:dyDescent="0.35">
      <c r="A143" s="63" t="s">
        <v>101</v>
      </c>
      <c r="B143" s="25" t="s">
        <v>68</v>
      </c>
      <c r="C143" s="105">
        <v>0</v>
      </c>
      <c r="D143" s="105">
        <v>0</v>
      </c>
      <c r="E143" s="88">
        <v>0</v>
      </c>
      <c r="F143" s="111">
        <v>0</v>
      </c>
      <c r="G143" s="111">
        <v>0</v>
      </c>
      <c r="H143" s="111">
        <v>0</v>
      </c>
      <c r="I143" s="111">
        <v>0</v>
      </c>
      <c r="J143" s="111">
        <v>0</v>
      </c>
      <c r="K143" s="72">
        <v>0</v>
      </c>
      <c r="L143" s="111">
        <v>0</v>
      </c>
      <c r="M143" s="111">
        <v>0</v>
      </c>
      <c r="N143" s="111">
        <v>0</v>
      </c>
      <c r="O143" s="23"/>
      <c r="P143" s="23"/>
      <c r="Q143" s="23"/>
      <c r="R143" s="23"/>
      <c r="S143" s="23"/>
      <c r="T143" s="23"/>
    </row>
    <row r="144" spans="1:20" s="21" customFormat="1" ht="18" x14ac:dyDescent="0.35">
      <c r="A144" s="63" t="s">
        <v>102</v>
      </c>
      <c r="B144" s="25" t="s">
        <v>68</v>
      </c>
      <c r="C144" s="105">
        <v>943.76</v>
      </c>
      <c r="D144" s="105">
        <v>580.27</v>
      </c>
      <c r="E144" s="88">
        <v>403.73</v>
      </c>
      <c r="F144" s="111">
        <v>329.55</v>
      </c>
      <c r="G144" s="111">
        <v>329.55</v>
      </c>
      <c r="H144" s="111">
        <v>329.55</v>
      </c>
      <c r="I144" s="111">
        <v>338.74</v>
      </c>
      <c r="J144" s="111">
        <v>338.74</v>
      </c>
      <c r="K144" s="111">
        <v>338.74</v>
      </c>
      <c r="L144" s="111">
        <v>347.18</v>
      </c>
      <c r="M144" s="111">
        <v>347.18</v>
      </c>
      <c r="N144" s="111">
        <v>347.18</v>
      </c>
      <c r="O144" s="23"/>
      <c r="P144" s="23"/>
      <c r="Q144" s="23"/>
      <c r="R144" s="23"/>
      <c r="S144" s="23"/>
      <c r="T144" s="23"/>
    </row>
    <row r="145" spans="1:20" s="21" customFormat="1" ht="18" x14ac:dyDescent="0.25">
      <c r="A145" s="63" t="s">
        <v>103</v>
      </c>
      <c r="B145" s="25" t="s">
        <v>68</v>
      </c>
      <c r="C145" s="105">
        <v>11.5</v>
      </c>
      <c r="D145" s="105">
        <v>15.82</v>
      </c>
      <c r="E145" s="88">
        <v>28.53</v>
      </c>
      <c r="F145" s="111">
        <v>28.1</v>
      </c>
      <c r="G145" s="111">
        <v>28.1</v>
      </c>
      <c r="H145" s="111">
        <v>28.1</v>
      </c>
      <c r="I145" s="111">
        <v>26.59</v>
      </c>
      <c r="J145" s="111">
        <v>26.59</v>
      </c>
      <c r="K145" s="111">
        <v>26.59</v>
      </c>
      <c r="L145" s="111">
        <v>26.62</v>
      </c>
      <c r="M145" s="111">
        <v>26.62</v>
      </c>
      <c r="N145" s="111">
        <v>26.62</v>
      </c>
      <c r="O145" s="22"/>
      <c r="P145" s="22"/>
      <c r="Q145" s="22"/>
      <c r="R145" s="22"/>
      <c r="S145" s="22"/>
      <c r="T145" s="22"/>
    </row>
    <row r="146" spans="1:20" s="21" customFormat="1" ht="18" x14ac:dyDescent="0.35">
      <c r="A146" s="63" t="s">
        <v>104</v>
      </c>
      <c r="B146" s="25" t="s">
        <v>68</v>
      </c>
      <c r="C146" s="105">
        <v>0</v>
      </c>
      <c r="D146" s="105">
        <v>0</v>
      </c>
      <c r="E146" s="88">
        <v>0</v>
      </c>
      <c r="F146" s="111">
        <v>0</v>
      </c>
      <c r="G146" s="111">
        <v>0</v>
      </c>
      <c r="H146" s="111">
        <v>0</v>
      </c>
      <c r="I146" s="111">
        <v>0</v>
      </c>
      <c r="J146" s="111">
        <v>0</v>
      </c>
      <c r="K146" s="111">
        <v>0</v>
      </c>
      <c r="L146" s="111">
        <v>0</v>
      </c>
      <c r="M146" s="111">
        <v>0</v>
      </c>
      <c r="N146" s="111">
        <v>0</v>
      </c>
      <c r="O146" s="23"/>
      <c r="P146" s="23"/>
      <c r="Q146" s="23"/>
      <c r="R146" s="23"/>
      <c r="S146" s="23"/>
      <c r="T146" s="23"/>
    </row>
    <row r="147" spans="1:20" s="21" customFormat="1" ht="36" x14ac:dyDescent="0.35">
      <c r="A147" s="63" t="s">
        <v>105</v>
      </c>
      <c r="B147" s="25" t="s">
        <v>68</v>
      </c>
      <c r="C147" s="105">
        <v>0.04</v>
      </c>
      <c r="D147" s="105">
        <v>0.01</v>
      </c>
      <c r="E147" s="88">
        <v>0.15</v>
      </c>
      <c r="F147" s="111">
        <v>0</v>
      </c>
      <c r="G147" s="111">
        <v>0</v>
      </c>
      <c r="H147" s="111">
        <v>0</v>
      </c>
      <c r="I147" s="111">
        <v>0</v>
      </c>
      <c r="J147" s="111">
        <v>0</v>
      </c>
      <c r="K147" s="111">
        <v>0</v>
      </c>
      <c r="L147" s="111">
        <v>0</v>
      </c>
      <c r="M147" s="111">
        <v>0</v>
      </c>
      <c r="N147" s="111">
        <v>0</v>
      </c>
      <c r="O147" s="23"/>
      <c r="P147" s="23"/>
      <c r="Q147" s="23"/>
      <c r="R147" s="23"/>
      <c r="S147" s="23"/>
      <c r="T147" s="23"/>
    </row>
    <row r="148" spans="1:20" s="21" customFormat="1" ht="36" x14ac:dyDescent="0.35">
      <c r="A148" s="58" t="s">
        <v>60</v>
      </c>
      <c r="B148" s="35" t="s">
        <v>17</v>
      </c>
      <c r="C148" s="105">
        <v>-75.190000000000055</v>
      </c>
      <c r="D148" s="105">
        <v>-80.700000000000273</v>
      </c>
      <c r="E148" s="59">
        <v>-55.980000000000473</v>
      </c>
      <c r="F148" s="59">
        <v>4.5474735088646412E-13</v>
      </c>
      <c r="G148" s="111">
        <v>0</v>
      </c>
      <c r="H148" s="111">
        <v>0</v>
      </c>
      <c r="I148" s="59">
        <v>0</v>
      </c>
      <c r="J148" s="111">
        <v>0</v>
      </c>
      <c r="K148" s="111">
        <v>0</v>
      </c>
      <c r="L148" s="59">
        <v>0</v>
      </c>
      <c r="M148" s="111">
        <v>0</v>
      </c>
      <c r="N148" s="111">
        <v>0</v>
      </c>
      <c r="O148" s="23"/>
      <c r="P148" s="23"/>
      <c r="Q148" s="23"/>
      <c r="R148" s="23"/>
      <c r="S148" s="23"/>
      <c r="T148" s="23"/>
    </row>
    <row r="149" spans="1:20" s="21" customFormat="1" ht="36" x14ac:dyDescent="0.35">
      <c r="A149" s="58" t="s">
        <v>61</v>
      </c>
      <c r="B149" s="35" t="s">
        <v>17</v>
      </c>
      <c r="C149" s="105">
        <v>0</v>
      </c>
      <c r="D149" s="105">
        <v>15.98</v>
      </c>
      <c r="E149" s="88">
        <v>0</v>
      </c>
      <c r="F149" s="72">
        <v>0</v>
      </c>
      <c r="G149" s="72">
        <v>0</v>
      </c>
      <c r="H149" s="72">
        <v>0</v>
      </c>
      <c r="I149" s="72">
        <v>0</v>
      </c>
      <c r="J149" s="72">
        <v>0</v>
      </c>
      <c r="K149" s="72">
        <v>0</v>
      </c>
      <c r="L149" s="72">
        <v>0</v>
      </c>
      <c r="M149" s="72">
        <v>0</v>
      </c>
      <c r="N149" s="72">
        <v>0</v>
      </c>
      <c r="O149" s="23"/>
      <c r="P149" s="23"/>
      <c r="Q149" s="23"/>
      <c r="R149" s="23"/>
      <c r="S149" s="23"/>
      <c r="T149" s="23"/>
    </row>
    <row r="150" spans="1:20" s="4" customFormat="1" ht="18" x14ac:dyDescent="0.35">
      <c r="A150" s="46" t="s">
        <v>106</v>
      </c>
      <c r="B150" s="47"/>
      <c r="C150" s="47"/>
      <c r="D150" s="47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19"/>
      <c r="P150" s="19"/>
      <c r="Q150" s="19"/>
      <c r="R150" s="19"/>
      <c r="S150" s="19"/>
      <c r="T150" s="19"/>
    </row>
    <row r="151" spans="1:20" s="21" customFormat="1" ht="18" x14ac:dyDescent="0.35">
      <c r="A151" s="24" t="s">
        <v>107</v>
      </c>
      <c r="B151" s="25" t="s">
        <v>14</v>
      </c>
      <c r="C151" s="99">
        <v>30.2</v>
      </c>
      <c r="D151" s="98">
        <v>30.05</v>
      </c>
      <c r="E151" s="98">
        <v>30.06</v>
      </c>
      <c r="F151" s="98">
        <v>30.03</v>
      </c>
      <c r="G151" s="98">
        <v>30.08</v>
      </c>
      <c r="H151" s="100">
        <v>30.08</v>
      </c>
      <c r="I151" s="72">
        <v>30.04</v>
      </c>
      <c r="J151" s="72">
        <v>30.1</v>
      </c>
      <c r="K151" s="72">
        <v>30.1</v>
      </c>
      <c r="L151" s="100">
        <v>30.02</v>
      </c>
      <c r="M151" s="101">
        <v>30.1</v>
      </c>
      <c r="N151" s="101">
        <v>30.1</v>
      </c>
      <c r="O151" s="23"/>
      <c r="P151" s="23"/>
      <c r="Q151" s="23"/>
      <c r="R151" s="23"/>
      <c r="S151" s="23"/>
      <c r="T151" s="23"/>
    </row>
    <row r="152" spans="1:20" s="21" customFormat="1" ht="36" x14ac:dyDescent="0.35">
      <c r="A152" s="24" t="s">
        <v>142</v>
      </c>
      <c r="B152" s="25" t="s">
        <v>14</v>
      </c>
      <c r="C152" s="105">
        <v>36.15</v>
      </c>
      <c r="D152" s="105">
        <v>35.630000000000003</v>
      </c>
      <c r="E152" s="105">
        <v>35.299999999999997</v>
      </c>
      <c r="F152" s="105">
        <v>35.78</v>
      </c>
      <c r="G152" s="105">
        <v>35.96</v>
      </c>
      <c r="H152" s="105">
        <v>35.96</v>
      </c>
      <c r="I152" s="72">
        <v>36.369999999999997</v>
      </c>
      <c r="J152" s="72">
        <v>36.58</v>
      </c>
      <c r="K152" s="72">
        <v>36.58</v>
      </c>
      <c r="L152" s="105">
        <v>36.659999999999997</v>
      </c>
      <c r="M152" s="106">
        <v>36.78</v>
      </c>
      <c r="N152" s="106">
        <v>36.78</v>
      </c>
      <c r="O152" s="23"/>
      <c r="P152" s="23"/>
      <c r="Q152" s="23"/>
      <c r="R152" s="23"/>
      <c r="S152" s="23"/>
      <c r="T152" s="23"/>
    </row>
    <row r="153" spans="1:20" s="21" customFormat="1" ht="36" x14ac:dyDescent="0.35">
      <c r="A153" s="64" t="s">
        <v>143</v>
      </c>
      <c r="B153" s="25" t="s">
        <v>14</v>
      </c>
      <c r="C153" s="105">
        <v>34.19</v>
      </c>
      <c r="D153" s="105">
        <v>33.770000000000003</v>
      </c>
      <c r="E153" s="105">
        <v>33.44</v>
      </c>
      <c r="F153" s="105">
        <v>34.04</v>
      </c>
      <c r="G153" s="105">
        <v>34.15</v>
      </c>
      <c r="H153" s="105">
        <v>34.15</v>
      </c>
      <c r="I153" s="72">
        <v>34.67</v>
      </c>
      <c r="J153" s="72">
        <v>34.78</v>
      </c>
      <c r="K153" s="72">
        <v>34.78</v>
      </c>
      <c r="L153" s="105">
        <v>34.82</v>
      </c>
      <c r="M153" s="106">
        <v>34.97</v>
      </c>
      <c r="N153" s="106">
        <v>34.97</v>
      </c>
      <c r="O153" s="23"/>
      <c r="P153" s="23"/>
      <c r="Q153" s="23"/>
      <c r="R153" s="23"/>
      <c r="S153" s="23"/>
      <c r="T153" s="23"/>
    </row>
    <row r="154" spans="1:20" s="21" customFormat="1" ht="18" x14ac:dyDescent="0.35">
      <c r="A154" s="64" t="s">
        <v>144</v>
      </c>
      <c r="B154" s="25" t="s">
        <v>14</v>
      </c>
      <c r="C154" s="105">
        <v>0</v>
      </c>
      <c r="D154" s="105">
        <v>0</v>
      </c>
      <c r="E154" s="105">
        <v>0</v>
      </c>
      <c r="F154" s="105">
        <v>0</v>
      </c>
      <c r="G154" s="105">
        <v>0</v>
      </c>
      <c r="H154" s="105">
        <v>0</v>
      </c>
      <c r="I154" s="72">
        <v>0</v>
      </c>
      <c r="J154" s="72">
        <v>0</v>
      </c>
      <c r="K154" s="72">
        <v>0</v>
      </c>
      <c r="L154" s="105">
        <v>0</v>
      </c>
      <c r="M154" s="106">
        <v>0</v>
      </c>
      <c r="N154" s="106">
        <v>0</v>
      </c>
      <c r="O154" s="23"/>
      <c r="P154" s="23"/>
      <c r="Q154" s="23"/>
      <c r="R154" s="23"/>
      <c r="S154" s="23"/>
      <c r="T154" s="23"/>
    </row>
    <row r="155" spans="1:20" s="21" customFormat="1" ht="72" x14ac:dyDescent="0.35">
      <c r="A155" s="64" t="s">
        <v>145</v>
      </c>
      <c r="B155" s="25" t="s">
        <v>14</v>
      </c>
      <c r="C155" s="105">
        <v>1.96</v>
      </c>
      <c r="D155" s="105">
        <v>1.86</v>
      </c>
      <c r="E155" s="105">
        <v>1.86</v>
      </c>
      <c r="F155" s="105">
        <v>1.75</v>
      </c>
      <c r="G155" s="105">
        <v>1.83</v>
      </c>
      <c r="H155" s="105">
        <v>1.83</v>
      </c>
      <c r="I155" s="72">
        <v>1.8</v>
      </c>
      <c r="J155" s="72">
        <v>1.86</v>
      </c>
      <c r="K155" s="72">
        <v>1.86</v>
      </c>
      <c r="L155" s="105">
        <v>1.85</v>
      </c>
      <c r="M155" s="106">
        <v>1.9</v>
      </c>
      <c r="N155" s="106">
        <v>1.9</v>
      </c>
      <c r="O155" s="23"/>
      <c r="P155" s="23"/>
      <c r="Q155" s="23"/>
      <c r="R155" s="23"/>
      <c r="S155" s="23"/>
      <c r="T155" s="23"/>
    </row>
    <row r="156" spans="1:20" s="21" customFormat="1" ht="36" x14ac:dyDescent="0.35">
      <c r="A156" s="64" t="s">
        <v>146</v>
      </c>
      <c r="B156" s="25" t="s">
        <v>14</v>
      </c>
      <c r="C156" s="105">
        <v>1.79</v>
      </c>
      <c r="D156" s="105">
        <v>1.69</v>
      </c>
      <c r="E156" s="105">
        <v>1.7</v>
      </c>
      <c r="F156" s="105">
        <v>1.6</v>
      </c>
      <c r="G156" s="105">
        <v>1.65</v>
      </c>
      <c r="H156" s="105">
        <v>1.65</v>
      </c>
      <c r="I156" s="72">
        <v>1.65</v>
      </c>
      <c r="J156" s="72">
        <v>1.7</v>
      </c>
      <c r="K156" s="72">
        <v>1.7</v>
      </c>
      <c r="L156" s="105">
        <v>1.7</v>
      </c>
      <c r="M156" s="106">
        <v>1.74</v>
      </c>
      <c r="N156" s="106">
        <v>1.74</v>
      </c>
      <c r="O156" s="23"/>
      <c r="P156" s="23"/>
      <c r="Q156" s="23"/>
      <c r="R156" s="23"/>
      <c r="S156" s="23"/>
      <c r="T156" s="23"/>
    </row>
    <row r="157" spans="1:20" s="21" customFormat="1" ht="36" x14ac:dyDescent="0.35">
      <c r="A157" s="64" t="s">
        <v>147</v>
      </c>
      <c r="B157" s="25" t="s">
        <v>14</v>
      </c>
      <c r="C157" s="105">
        <v>0.17</v>
      </c>
      <c r="D157" s="105">
        <v>0.17</v>
      </c>
      <c r="E157" s="105">
        <v>0.16</v>
      </c>
      <c r="F157" s="105">
        <v>0.15</v>
      </c>
      <c r="G157" s="105">
        <v>0.16</v>
      </c>
      <c r="H157" s="105">
        <v>0.16</v>
      </c>
      <c r="I157" s="72">
        <v>0.15</v>
      </c>
      <c r="J157" s="72">
        <v>0.16</v>
      </c>
      <c r="K157" s="72">
        <v>0.16</v>
      </c>
      <c r="L157" s="105">
        <v>0.15</v>
      </c>
      <c r="M157" s="106">
        <v>0.16</v>
      </c>
      <c r="N157" s="106">
        <v>0.16</v>
      </c>
      <c r="O157" s="23"/>
      <c r="P157" s="23"/>
      <c r="Q157" s="23"/>
      <c r="R157" s="23"/>
      <c r="S157" s="23"/>
      <c r="T157" s="23"/>
    </row>
    <row r="158" spans="1:20" s="21" customFormat="1" ht="54" x14ac:dyDescent="0.35">
      <c r="A158" s="24" t="s">
        <v>108</v>
      </c>
      <c r="B158" s="25" t="s">
        <v>14</v>
      </c>
      <c r="C158" s="105">
        <v>29.64</v>
      </c>
      <c r="D158" s="105">
        <v>29.64</v>
      </c>
      <c r="E158" s="105">
        <v>29.66</v>
      </c>
      <c r="F158" s="105">
        <v>29.56</v>
      </c>
      <c r="G158" s="105">
        <v>29.68</v>
      </c>
      <c r="H158" s="105">
        <v>29.68</v>
      </c>
      <c r="I158" s="72">
        <v>29.61</v>
      </c>
      <c r="J158" s="72">
        <v>29.7</v>
      </c>
      <c r="K158" s="72">
        <v>29.7</v>
      </c>
      <c r="L158" s="105">
        <v>29.61</v>
      </c>
      <c r="M158" s="106">
        <v>29.7</v>
      </c>
      <c r="N158" s="106">
        <v>29.7</v>
      </c>
      <c r="O158" s="23"/>
      <c r="P158" s="23"/>
      <c r="Q158" s="23"/>
      <c r="R158" s="23"/>
      <c r="S158" s="23"/>
      <c r="T158" s="23"/>
    </row>
    <row r="159" spans="1:20" s="21" customFormat="1" ht="54" x14ac:dyDescent="0.35">
      <c r="A159" s="28" t="s">
        <v>218</v>
      </c>
      <c r="B159" s="65" t="s">
        <v>14</v>
      </c>
      <c r="C159" s="105">
        <v>9.64</v>
      </c>
      <c r="D159" s="105">
        <v>9.39</v>
      </c>
      <c r="E159" s="105">
        <v>9.61</v>
      </c>
      <c r="F159" s="105">
        <v>9.58</v>
      </c>
      <c r="G159" s="105">
        <v>9.6199999999999992</v>
      </c>
      <c r="H159" s="105">
        <v>9.6199999999999992</v>
      </c>
      <c r="I159" s="72">
        <v>9.58</v>
      </c>
      <c r="J159" s="72">
        <v>9.6199999999999992</v>
      </c>
      <c r="K159" s="72">
        <v>9.6199999999999992</v>
      </c>
      <c r="L159" s="105">
        <v>9.58</v>
      </c>
      <c r="M159" s="106">
        <v>9.6199999999999992</v>
      </c>
      <c r="N159" s="106">
        <v>9.6199999999999992</v>
      </c>
      <c r="O159" s="23"/>
      <c r="P159" s="23"/>
      <c r="Q159" s="23"/>
      <c r="R159" s="23"/>
      <c r="S159" s="23"/>
      <c r="T159" s="23"/>
    </row>
    <row r="160" spans="1:20" s="4" customFormat="1" ht="54" x14ac:dyDescent="0.35">
      <c r="A160" s="24" t="s">
        <v>212</v>
      </c>
      <c r="B160" s="25" t="s">
        <v>62</v>
      </c>
      <c r="C160" s="54">
        <v>35852.300000000003</v>
      </c>
      <c r="D160" s="54">
        <v>47405.9</v>
      </c>
      <c r="E160" s="72">
        <v>54516.800000000003</v>
      </c>
      <c r="F160" s="72">
        <v>57382.6</v>
      </c>
      <c r="G160" s="72">
        <v>58578.2</v>
      </c>
      <c r="H160" s="59">
        <v>62394.3</v>
      </c>
      <c r="I160" s="72">
        <v>60104.800000000003</v>
      </c>
      <c r="J160" s="72">
        <v>62788.4</v>
      </c>
      <c r="K160" s="59">
        <v>71598.5</v>
      </c>
      <c r="L160" s="72">
        <v>62909.9</v>
      </c>
      <c r="M160" s="72">
        <v>67675.5</v>
      </c>
      <c r="N160" s="72">
        <v>82313.2</v>
      </c>
      <c r="O160" s="19"/>
      <c r="P160" s="19"/>
      <c r="Q160" s="19"/>
      <c r="R160" s="19"/>
      <c r="S160" s="19"/>
      <c r="T160" s="19"/>
    </row>
    <row r="161" spans="1:20" s="4" customFormat="1" ht="54" x14ac:dyDescent="0.35">
      <c r="A161" s="24" t="s">
        <v>109</v>
      </c>
      <c r="B161" s="25" t="s">
        <v>58</v>
      </c>
      <c r="C161" s="54">
        <v>112.5081590640926</v>
      </c>
      <c r="D161" s="54">
        <f>D160/C160*100</f>
        <v>132.22554759387822</v>
      </c>
      <c r="E161" s="54">
        <f t="shared" ref="E161:F161" si="6">E160/D160*100</f>
        <v>115.00003164163111</v>
      </c>
      <c r="F161" s="54">
        <f t="shared" si="6"/>
        <v>105.25672820121503</v>
      </c>
      <c r="G161" s="54">
        <f>G160/E160*100</f>
        <v>107.44981363542981</v>
      </c>
      <c r="H161" s="54">
        <f>H160/E160*100</f>
        <v>114.44967422886157</v>
      </c>
      <c r="I161" s="54">
        <f>I160/F160*100</f>
        <v>104.74394677132094</v>
      </c>
      <c r="J161" s="54">
        <f t="shared" ref="J161:K161" si="7">J160/G160*100</f>
        <v>107.18731541768098</v>
      </c>
      <c r="K161" s="54">
        <f t="shared" si="7"/>
        <v>114.75166802095704</v>
      </c>
      <c r="L161" s="54">
        <f t="shared" ref="L161" si="8">L160/I160*100</f>
        <v>104.6670149472255</v>
      </c>
      <c r="M161" s="54">
        <f t="shared" ref="M161" si="9">M160/J160*100</f>
        <v>107.78344407565727</v>
      </c>
      <c r="N161" s="54">
        <f t="shared" ref="N161" si="10">N160/K160*100</f>
        <v>114.96497831658483</v>
      </c>
      <c r="O161" s="19"/>
      <c r="P161" s="19"/>
      <c r="Q161" s="19"/>
      <c r="R161" s="19"/>
      <c r="S161" s="19"/>
      <c r="T161" s="19"/>
    </row>
    <row r="162" spans="1:20" s="21" customFormat="1" ht="36" x14ac:dyDescent="0.25">
      <c r="A162" s="24" t="s">
        <v>18</v>
      </c>
      <c r="B162" s="25" t="s">
        <v>11</v>
      </c>
      <c r="C162" s="54">
        <v>0.57999999999999996</v>
      </c>
      <c r="D162" s="54">
        <v>0.5</v>
      </c>
      <c r="E162" s="25">
        <v>0.43</v>
      </c>
      <c r="F162" s="25">
        <v>0.5</v>
      </c>
      <c r="G162" s="25">
        <v>0.37</v>
      </c>
      <c r="H162" s="25">
        <v>0.37</v>
      </c>
      <c r="I162" s="25">
        <v>0.56999999999999995</v>
      </c>
      <c r="J162" s="25">
        <v>0.33</v>
      </c>
      <c r="K162" s="25">
        <v>0.33</v>
      </c>
      <c r="L162" s="25">
        <v>0.56999999999999995</v>
      </c>
      <c r="M162" s="25">
        <v>0.33</v>
      </c>
      <c r="N162" s="25">
        <v>0.33</v>
      </c>
      <c r="O162" s="22"/>
      <c r="P162" s="22"/>
      <c r="Q162" s="22"/>
      <c r="R162" s="22"/>
      <c r="S162" s="22"/>
      <c r="T162" s="22"/>
    </row>
    <row r="163" spans="1:20" s="21" customFormat="1" ht="36" x14ac:dyDescent="0.35">
      <c r="A163" s="24" t="s">
        <v>110</v>
      </c>
      <c r="B163" s="25" t="s">
        <v>14</v>
      </c>
      <c r="C163" s="54">
        <v>2.56</v>
      </c>
      <c r="D163" s="54">
        <v>0.54</v>
      </c>
      <c r="E163" s="25">
        <v>0.40600000000000003</v>
      </c>
      <c r="F163" s="25">
        <v>0.55000000000000004</v>
      </c>
      <c r="G163" s="25">
        <v>0.45</v>
      </c>
      <c r="H163" s="25">
        <v>0.45</v>
      </c>
      <c r="I163" s="25">
        <v>0.6</v>
      </c>
      <c r="J163" s="25">
        <v>0.47</v>
      </c>
      <c r="K163" s="25">
        <v>0.47</v>
      </c>
      <c r="L163" s="25">
        <v>0.6</v>
      </c>
      <c r="M163" s="25">
        <v>0.47</v>
      </c>
      <c r="N163" s="25">
        <v>0.47</v>
      </c>
      <c r="O163" s="23"/>
      <c r="P163" s="23"/>
      <c r="Q163" s="23"/>
      <c r="R163" s="23"/>
      <c r="S163" s="23"/>
      <c r="T163" s="23"/>
    </row>
    <row r="164" spans="1:20" s="21" customFormat="1" ht="72" x14ac:dyDescent="0.25">
      <c r="A164" s="24" t="s">
        <v>111</v>
      </c>
      <c r="B164" s="25" t="s">
        <v>14</v>
      </c>
      <c r="C164" s="54">
        <v>0.187</v>
      </c>
      <c r="D164" s="54">
        <v>0.14899999999999999</v>
      </c>
      <c r="E164" s="25">
        <v>0.1</v>
      </c>
      <c r="F164" s="25">
        <v>0.15</v>
      </c>
      <c r="G164" s="25">
        <v>0.11</v>
      </c>
      <c r="H164" s="25">
        <v>0.11</v>
      </c>
      <c r="I164" s="25">
        <v>0.17</v>
      </c>
      <c r="J164" s="25">
        <v>0.1</v>
      </c>
      <c r="K164" s="25">
        <v>0.1</v>
      </c>
      <c r="L164" s="25">
        <v>0.17</v>
      </c>
      <c r="M164" s="25">
        <v>0.1</v>
      </c>
      <c r="N164" s="25">
        <v>0.1</v>
      </c>
      <c r="O164" s="22"/>
      <c r="P164" s="22"/>
      <c r="Q164" s="22"/>
      <c r="R164" s="22"/>
      <c r="S164" s="22"/>
      <c r="T164" s="22"/>
    </row>
    <row r="165" spans="1:20" s="4" customFormat="1" ht="36" x14ac:dyDescent="0.35">
      <c r="A165" s="24" t="s">
        <v>213</v>
      </c>
      <c r="B165" s="25" t="s">
        <v>68</v>
      </c>
      <c r="C165" s="54">
        <v>4147.3900000000003</v>
      </c>
      <c r="D165" s="54">
        <v>5341.696812000001</v>
      </c>
      <c r="E165" s="59">
        <f>E159*E160*12/1000</f>
        <v>6286.8773760000004</v>
      </c>
      <c r="F165" s="59">
        <f t="shared" ref="F165:N165" si="11">F159*F160*12/1000</f>
        <v>6596.7036959999996</v>
      </c>
      <c r="G165" s="59">
        <f t="shared" si="11"/>
        <v>6762.2674079999979</v>
      </c>
      <c r="H165" s="59">
        <f t="shared" si="11"/>
        <v>7202.7979919999998</v>
      </c>
      <c r="I165" s="59">
        <f t="shared" si="11"/>
        <v>6909.6478080000006</v>
      </c>
      <c r="J165" s="59">
        <f t="shared" si="11"/>
        <v>7248.2928959999999</v>
      </c>
      <c r="K165" s="59">
        <f t="shared" si="11"/>
        <v>8265.3308400000005</v>
      </c>
      <c r="L165" s="59">
        <f t="shared" si="11"/>
        <v>7232.122104</v>
      </c>
      <c r="M165" s="59">
        <f t="shared" si="11"/>
        <v>7812.4597199999989</v>
      </c>
      <c r="N165" s="59">
        <f t="shared" si="11"/>
        <v>9502.2358079999976</v>
      </c>
      <c r="O165" s="19"/>
      <c r="P165" s="19"/>
      <c r="Q165" s="19"/>
      <c r="R165" s="19"/>
      <c r="S165" s="19"/>
      <c r="T165" s="19"/>
    </row>
    <row r="166" spans="1:20" s="4" customFormat="1" ht="36" x14ac:dyDescent="0.35">
      <c r="A166" s="24" t="s">
        <v>63</v>
      </c>
      <c r="B166" s="25" t="s">
        <v>58</v>
      </c>
      <c r="C166" s="54">
        <v>112.47159322033899</v>
      </c>
      <c r="D166" s="54">
        <f>D165/C165*100</f>
        <v>128.79658802282881</v>
      </c>
      <c r="E166" s="54">
        <f t="shared" ref="E166:N166" si="12">E165/D165*100</f>
        <v>117.69438808051915</v>
      </c>
      <c r="F166" s="54">
        <f t="shared" si="12"/>
        <v>104.92814320162746</v>
      </c>
      <c r="G166" s="54">
        <f t="shared" si="12"/>
        <v>102.50979458271546</v>
      </c>
      <c r="H166" s="54">
        <f t="shared" si="12"/>
        <v>106.51453953859971</v>
      </c>
      <c r="I166" s="54">
        <f t="shared" si="12"/>
        <v>95.930051289435099</v>
      </c>
      <c r="J166" s="54">
        <f t="shared" si="12"/>
        <v>104.90104702019568</v>
      </c>
      <c r="K166" s="54">
        <f t="shared" si="12"/>
        <v>114.03141344579572</v>
      </c>
      <c r="L166" s="54">
        <f t="shared" si="12"/>
        <v>87.499487243755624</v>
      </c>
      <c r="M166" s="54">
        <f t="shared" si="12"/>
        <v>108.02444438374485</v>
      </c>
      <c r="N166" s="54">
        <f t="shared" si="12"/>
        <v>121.6292454433288</v>
      </c>
      <c r="O166" s="19"/>
      <c r="P166" s="19"/>
      <c r="Q166" s="19"/>
      <c r="R166" s="19"/>
      <c r="S166" s="19"/>
      <c r="T166" s="19"/>
    </row>
    <row r="167" spans="1:20" s="4" customFormat="1" ht="18" x14ac:dyDescent="0.35">
      <c r="A167" s="46" t="s">
        <v>112</v>
      </c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19"/>
      <c r="P167" s="19"/>
      <c r="Q167" s="19"/>
      <c r="R167" s="19"/>
      <c r="S167" s="19"/>
      <c r="T167" s="19"/>
    </row>
    <row r="168" spans="1:20" s="4" customFormat="1" ht="54" x14ac:dyDescent="0.35">
      <c r="A168" s="24" t="s">
        <v>113</v>
      </c>
      <c r="B168" s="25" t="s">
        <v>58</v>
      </c>
      <c r="C168" s="60" t="s">
        <v>217</v>
      </c>
      <c r="D168" s="60" t="s">
        <v>217</v>
      </c>
      <c r="E168" s="60" t="s">
        <v>217</v>
      </c>
      <c r="F168" s="60" t="s">
        <v>217</v>
      </c>
      <c r="G168" s="60" t="s">
        <v>217</v>
      </c>
      <c r="H168" s="60" t="s">
        <v>217</v>
      </c>
      <c r="I168" s="60" t="s">
        <v>217</v>
      </c>
      <c r="J168" s="60" t="s">
        <v>217</v>
      </c>
      <c r="K168" s="60" t="s">
        <v>217</v>
      </c>
      <c r="L168" s="60" t="s">
        <v>217</v>
      </c>
      <c r="M168" s="60" t="s">
        <v>217</v>
      </c>
      <c r="N168" s="60" t="s">
        <v>217</v>
      </c>
      <c r="O168" s="19"/>
      <c r="P168" s="19"/>
      <c r="Q168" s="19"/>
      <c r="R168" s="19"/>
      <c r="S168" s="19"/>
      <c r="T168" s="19"/>
    </row>
    <row r="169" spans="1:20" s="4" customFormat="1" ht="18" x14ac:dyDescent="0.35">
      <c r="A169" s="46" t="s">
        <v>117</v>
      </c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19"/>
      <c r="P169" s="19"/>
      <c r="Q169" s="19"/>
      <c r="R169" s="19"/>
      <c r="S169" s="19"/>
      <c r="T169" s="19"/>
    </row>
    <row r="170" spans="1:20" s="21" customFormat="1" ht="36" x14ac:dyDescent="0.35">
      <c r="A170" s="28" t="s">
        <v>20</v>
      </c>
      <c r="B170" s="29" t="s">
        <v>19</v>
      </c>
      <c r="C170" s="48">
        <v>2743</v>
      </c>
      <c r="D170" s="48">
        <v>2595</v>
      </c>
      <c r="E170" s="76">
        <v>2533</v>
      </c>
      <c r="F170" s="76">
        <v>2525</v>
      </c>
      <c r="G170" s="76">
        <v>2533</v>
      </c>
      <c r="H170" s="76">
        <v>2533</v>
      </c>
      <c r="I170" s="76">
        <v>2525</v>
      </c>
      <c r="J170" s="76">
        <v>2533</v>
      </c>
      <c r="K170" s="76">
        <v>2533</v>
      </c>
      <c r="L170" s="76">
        <v>2525</v>
      </c>
      <c r="M170" s="80">
        <v>2533</v>
      </c>
      <c r="N170" s="80">
        <v>2533</v>
      </c>
      <c r="O170" s="23"/>
      <c r="P170" s="23"/>
      <c r="Q170" s="23"/>
      <c r="R170" s="23"/>
      <c r="S170" s="23"/>
      <c r="T170" s="23"/>
    </row>
    <row r="171" spans="1:20" s="21" customFormat="1" ht="18" x14ac:dyDescent="0.35">
      <c r="A171" s="30" t="s">
        <v>21</v>
      </c>
      <c r="B171" s="29"/>
      <c r="C171" s="48"/>
      <c r="D171" s="48"/>
      <c r="E171" s="77"/>
      <c r="F171" s="77"/>
      <c r="G171" s="77"/>
      <c r="H171" s="82"/>
      <c r="I171" s="83"/>
      <c r="J171" s="83"/>
      <c r="K171" s="82"/>
      <c r="L171" s="83"/>
      <c r="M171" s="84"/>
      <c r="N171" s="85"/>
      <c r="O171" s="22"/>
      <c r="P171" s="22"/>
      <c r="Q171" s="22"/>
      <c r="R171" s="22"/>
      <c r="S171" s="22"/>
      <c r="T171" s="22"/>
    </row>
    <row r="172" spans="1:20" s="21" customFormat="1" ht="36" x14ac:dyDescent="0.25">
      <c r="A172" s="30" t="s">
        <v>22</v>
      </c>
      <c r="B172" s="29" t="s">
        <v>23</v>
      </c>
      <c r="C172" s="48">
        <v>51.1</v>
      </c>
      <c r="D172" s="48">
        <v>51.1</v>
      </c>
      <c r="E172" s="78">
        <v>54.4</v>
      </c>
      <c r="F172" s="78">
        <v>54.4</v>
      </c>
      <c r="G172" s="78">
        <v>54.4</v>
      </c>
      <c r="H172" s="78">
        <v>54.4</v>
      </c>
      <c r="I172" s="78">
        <v>54.4</v>
      </c>
      <c r="J172" s="78">
        <v>54.4</v>
      </c>
      <c r="K172" s="78">
        <v>54.4</v>
      </c>
      <c r="L172" s="78">
        <v>54.4</v>
      </c>
      <c r="M172" s="78">
        <v>54.4</v>
      </c>
      <c r="N172" s="78">
        <v>54.4</v>
      </c>
      <c r="O172" s="22"/>
      <c r="P172" s="22"/>
      <c r="Q172" s="22"/>
      <c r="R172" s="22"/>
      <c r="S172" s="22"/>
      <c r="T172" s="22"/>
    </row>
    <row r="173" spans="1:20" s="21" customFormat="1" ht="36" x14ac:dyDescent="0.35">
      <c r="A173" s="30" t="s">
        <v>24</v>
      </c>
      <c r="B173" s="29" t="s">
        <v>25</v>
      </c>
      <c r="C173" s="73">
        <v>22.46</v>
      </c>
      <c r="D173" s="73">
        <v>22.56</v>
      </c>
      <c r="E173" s="79">
        <v>22.61</v>
      </c>
      <c r="F173" s="79">
        <v>22.66</v>
      </c>
      <c r="G173" s="79">
        <v>22.64</v>
      </c>
      <c r="H173" s="79">
        <v>22.64</v>
      </c>
      <c r="I173" s="79">
        <v>22.69</v>
      </c>
      <c r="J173" s="79">
        <v>22.67</v>
      </c>
      <c r="K173" s="79">
        <v>22.67</v>
      </c>
      <c r="L173" s="79">
        <v>22.69</v>
      </c>
      <c r="M173" s="81">
        <v>22.67</v>
      </c>
      <c r="N173" s="81">
        <v>22.67</v>
      </c>
      <c r="O173" s="23"/>
      <c r="P173" s="23"/>
      <c r="Q173" s="23"/>
      <c r="R173" s="23"/>
      <c r="S173" s="23"/>
      <c r="T173" s="23"/>
    </row>
    <row r="174" spans="1:20" s="21" customFormat="1" ht="36" x14ac:dyDescent="0.35">
      <c r="A174" s="30" t="s">
        <v>26</v>
      </c>
      <c r="B174" s="29" t="s">
        <v>25</v>
      </c>
      <c r="C174" s="73">
        <v>20.96</v>
      </c>
      <c r="D174" s="73">
        <v>21.06</v>
      </c>
      <c r="E174" s="79">
        <v>21.1</v>
      </c>
      <c r="F174" s="79">
        <v>21.15</v>
      </c>
      <c r="G174" s="79">
        <v>21.13</v>
      </c>
      <c r="H174" s="79">
        <v>21.13</v>
      </c>
      <c r="I174" s="79">
        <v>21.17</v>
      </c>
      <c r="J174" s="79">
        <v>21.16</v>
      </c>
      <c r="K174" s="79">
        <v>21.16</v>
      </c>
      <c r="L174" s="79">
        <v>21.17</v>
      </c>
      <c r="M174" s="81">
        <v>21.16</v>
      </c>
      <c r="N174" s="81">
        <v>21.16</v>
      </c>
      <c r="O174" s="23"/>
      <c r="P174" s="23"/>
      <c r="Q174" s="23"/>
      <c r="R174" s="23"/>
      <c r="S174" s="23"/>
      <c r="T174" s="23"/>
    </row>
    <row r="175" spans="1:20" s="21" customFormat="1" ht="36" x14ac:dyDescent="0.35">
      <c r="A175" s="30" t="s">
        <v>27</v>
      </c>
      <c r="B175" s="29" t="s">
        <v>31</v>
      </c>
      <c r="C175" s="48">
        <v>615.76</v>
      </c>
      <c r="D175" s="48">
        <v>591.87</v>
      </c>
      <c r="E175" s="76">
        <v>547.19000000000005</v>
      </c>
      <c r="F175" s="76">
        <v>547.19000000000005</v>
      </c>
      <c r="G175" s="76">
        <v>547.19000000000005</v>
      </c>
      <c r="H175" s="76">
        <v>547.19000000000005</v>
      </c>
      <c r="I175" s="76">
        <v>547.19000000000005</v>
      </c>
      <c r="J175" s="76">
        <v>547.19000000000005</v>
      </c>
      <c r="K175" s="76">
        <v>547.19000000000005</v>
      </c>
      <c r="L175" s="76">
        <v>547.19000000000005</v>
      </c>
      <c r="M175" s="80">
        <v>547.19000000000005</v>
      </c>
      <c r="N175" s="80">
        <v>547.19000000000005</v>
      </c>
      <c r="O175" s="23"/>
      <c r="P175" s="23"/>
      <c r="Q175" s="23"/>
      <c r="R175" s="23"/>
      <c r="S175" s="23"/>
      <c r="T175" s="23"/>
    </row>
    <row r="176" spans="1:20" s="4" customFormat="1" ht="17.399999999999999" x14ac:dyDescent="0.25">
      <c r="A176" s="46" t="s">
        <v>118</v>
      </c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11"/>
      <c r="P176" s="11"/>
      <c r="Q176" s="11"/>
      <c r="R176" s="11"/>
      <c r="S176" s="11"/>
      <c r="T176" s="11"/>
    </row>
    <row r="177" spans="1:20" s="4" customFormat="1" ht="52.2" x14ac:dyDescent="0.35">
      <c r="A177" s="46" t="s">
        <v>28</v>
      </c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19"/>
      <c r="P177" s="19"/>
      <c r="Q177" s="19"/>
      <c r="R177" s="19"/>
      <c r="S177" s="19"/>
      <c r="T177" s="19"/>
    </row>
    <row r="178" spans="1:20" ht="18" x14ac:dyDescent="0.35">
      <c r="A178" s="28" t="s">
        <v>185</v>
      </c>
      <c r="B178" s="65" t="s">
        <v>14</v>
      </c>
      <c r="C178" s="60" t="s">
        <v>217</v>
      </c>
      <c r="D178" s="60" t="s">
        <v>217</v>
      </c>
      <c r="E178" s="60" t="s">
        <v>217</v>
      </c>
      <c r="F178" s="60" t="s">
        <v>217</v>
      </c>
      <c r="G178" s="60" t="s">
        <v>217</v>
      </c>
      <c r="H178" s="60" t="s">
        <v>217</v>
      </c>
      <c r="I178" s="60" t="s">
        <v>217</v>
      </c>
      <c r="J178" s="60" t="s">
        <v>217</v>
      </c>
      <c r="K178" s="60" t="s">
        <v>217</v>
      </c>
      <c r="L178" s="60" t="s">
        <v>217</v>
      </c>
      <c r="M178" s="60" t="s">
        <v>217</v>
      </c>
      <c r="N178" s="60" t="s">
        <v>217</v>
      </c>
      <c r="O178" s="19"/>
      <c r="P178" s="19"/>
      <c r="Q178" s="19"/>
      <c r="R178" s="19"/>
      <c r="S178" s="19"/>
      <c r="T178" s="19"/>
    </row>
    <row r="179" spans="1:20" ht="18" x14ac:dyDescent="0.35">
      <c r="A179" s="28" t="s">
        <v>186</v>
      </c>
      <c r="B179" s="65" t="s">
        <v>14</v>
      </c>
      <c r="C179" s="60" t="s">
        <v>217</v>
      </c>
      <c r="D179" s="60" t="s">
        <v>217</v>
      </c>
      <c r="E179" s="60" t="s">
        <v>217</v>
      </c>
      <c r="F179" s="60" t="s">
        <v>217</v>
      </c>
      <c r="G179" s="60" t="s">
        <v>217</v>
      </c>
      <c r="H179" s="60" t="s">
        <v>217</v>
      </c>
      <c r="I179" s="60" t="s">
        <v>217</v>
      </c>
      <c r="J179" s="60" t="s">
        <v>217</v>
      </c>
      <c r="K179" s="60" t="s">
        <v>217</v>
      </c>
      <c r="L179" s="60" t="s">
        <v>217</v>
      </c>
      <c r="M179" s="60" t="s">
        <v>217</v>
      </c>
      <c r="N179" s="60" t="s">
        <v>217</v>
      </c>
      <c r="O179" s="19"/>
      <c r="P179" s="19"/>
      <c r="Q179" s="19"/>
      <c r="R179" s="19"/>
      <c r="S179" s="19"/>
      <c r="T179" s="19"/>
    </row>
    <row r="180" spans="1:20" ht="18" x14ac:dyDescent="0.35">
      <c r="A180" s="28" t="s">
        <v>187</v>
      </c>
      <c r="B180" s="65" t="s">
        <v>14</v>
      </c>
      <c r="C180" s="60" t="s">
        <v>217</v>
      </c>
      <c r="D180" s="60" t="s">
        <v>217</v>
      </c>
      <c r="E180" s="60" t="s">
        <v>217</v>
      </c>
      <c r="F180" s="60" t="s">
        <v>217</v>
      </c>
      <c r="G180" s="60" t="s">
        <v>217</v>
      </c>
      <c r="H180" s="60" t="s">
        <v>217</v>
      </c>
      <c r="I180" s="60" t="s">
        <v>217</v>
      </c>
      <c r="J180" s="60" t="s">
        <v>217</v>
      </c>
      <c r="K180" s="60" t="s">
        <v>217</v>
      </c>
      <c r="L180" s="60" t="s">
        <v>217</v>
      </c>
      <c r="M180" s="60" t="s">
        <v>217</v>
      </c>
      <c r="N180" s="60" t="s">
        <v>217</v>
      </c>
      <c r="O180" s="19"/>
      <c r="P180" s="19"/>
      <c r="Q180" s="19"/>
      <c r="R180" s="19"/>
      <c r="S180" s="19"/>
      <c r="T180" s="19"/>
    </row>
    <row r="181" spans="1:20" ht="34.799999999999997" x14ac:dyDescent="0.25">
      <c r="A181" s="46" t="s">
        <v>29</v>
      </c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5"/>
      <c r="P181" s="5"/>
      <c r="Q181" s="5"/>
      <c r="R181" s="5"/>
      <c r="S181" s="5"/>
      <c r="T181" s="5"/>
    </row>
    <row r="182" spans="1:20" ht="18" x14ac:dyDescent="0.25">
      <c r="A182" s="28" t="s">
        <v>185</v>
      </c>
      <c r="B182" s="65" t="s">
        <v>14</v>
      </c>
      <c r="C182" s="60" t="s">
        <v>217</v>
      </c>
      <c r="D182" s="60" t="s">
        <v>217</v>
      </c>
      <c r="E182" s="60" t="s">
        <v>217</v>
      </c>
      <c r="F182" s="60" t="s">
        <v>217</v>
      </c>
      <c r="G182" s="60" t="s">
        <v>217</v>
      </c>
      <c r="H182" s="60" t="s">
        <v>217</v>
      </c>
      <c r="I182" s="60" t="s">
        <v>217</v>
      </c>
      <c r="J182" s="60" t="s">
        <v>217</v>
      </c>
      <c r="K182" s="60" t="s">
        <v>217</v>
      </c>
      <c r="L182" s="60" t="s">
        <v>217</v>
      </c>
      <c r="M182" s="60" t="s">
        <v>217</v>
      </c>
      <c r="N182" s="60" t="s">
        <v>217</v>
      </c>
      <c r="O182" s="5"/>
      <c r="P182" s="5"/>
      <c r="Q182" s="5"/>
      <c r="R182" s="5"/>
      <c r="S182" s="5"/>
      <c r="T182" s="5"/>
    </row>
    <row r="183" spans="1:20" ht="18" x14ac:dyDescent="0.25">
      <c r="A183" s="28" t="s">
        <v>188</v>
      </c>
      <c r="B183" s="65" t="s">
        <v>14</v>
      </c>
      <c r="C183" s="60" t="s">
        <v>217</v>
      </c>
      <c r="D183" s="60" t="s">
        <v>217</v>
      </c>
      <c r="E183" s="60" t="s">
        <v>217</v>
      </c>
      <c r="F183" s="60" t="s">
        <v>217</v>
      </c>
      <c r="G183" s="60" t="s">
        <v>217</v>
      </c>
      <c r="H183" s="60" t="s">
        <v>217</v>
      </c>
      <c r="I183" s="60" t="s">
        <v>217</v>
      </c>
      <c r="J183" s="60" t="s">
        <v>217</v>
      </c>
      <c r="K183" s="60" t="s">
        <v>217</v>
      </c>
      <c r="L183" s="60" t="s">
        <v>217</v>
      </c>
      <c r="M183" s="60" t="s">
        <v>217</v>
      </c>
      <c r="N183" s="60" t="s">
        <v>217</v>
      </c>
      <c r="O183" s="5"/>
      <c r="P183" s="5"/>
      <c r="Q183" s="5"/>
      <c r="R183" s="5"/>
      <c r="S183" s="5"/>
      <c r="T183" s="5"/>
    </row>
    <row r="184" spans="1:20" ht="18" x14ac:dyDescent="0.25">
      <c r="A184" s="28" t="s">
        <v>189</v>
      </c>
      <c r="B184" s="65" t="s">
        <v>14</v>
      </c>
      <c r="C184" s="60" t="s">
        <v>217</v>
      </c>
      <c r="D184" s="60" t="s">
        <v>217</v>
      </c>
      <c r="E184" s="60" t="s">
        <v>217</v>
      </c>
      <c r="F184" s="60" t="s">
        <v>217</v>
      </c>
      <c r="G184" s="60" t="s">
        <v>217</v>
      </c>
      <c r="H184" s="60" t="s">
        <v>217</v>
      </c>
      <c r="I184" s="60" t="s">
        <v>217</v>
      </c>
      <c r="J184" s="60" t="s">
        <v>217</v>
      </c>
      <c r="K184" s="60" t="s">
        <v>217</v>
      </c>
      <c r="L184" s="60" t="s">
        <v>217</v>
      </c>
      <c r="M184" s="60" t="s">
        <v>217</v>
      </c>
      <c r="N184" s="60" t="s">
        <v>217</v>
      </c>
      <c r="O184" s="5"/>
      <c r="P184" s="5"/>
      <c r="Q184" s="5"/>
      <c r="R184" s="5"/>
      <c r="S184" s="5"/>
      <c r="T184" s="5"/>
    </row>
    <row r="185" spans="1:20" ht="36" x14ac:dyDescent="0.25">
      <c r="A185" s="30" t="s">
        <v>190</v>
      </c>
      <c r="B185" s="29" t="s">
        <v>14</v>
      </c>
      <c r="C185" s="60" t="s">
        <v>217</v>
      </c>
      <c r="D185" s="60" t="s">
        <v>217</v>
      </c>
      <c r="E185" s="60" t="s">
        <v>217</v>
      </c>
      <c r="F185" s="60" t="s">
        <v>217</v>
      </c>
      <c r="G185" s="60" t="s">
        <v>217</v>
      </c>
      <c r="H185" s="60" t="s">
        <v>217</v>
      </c>
      <c r="I185" s="60" t="s">
        <v>217</v>
      </c>
      <c r="J185" s="60" t="s">
        <v>217</v>
      </c>
      <c r="K185" s="60" t="s">
        <v>217</v>
      </c>
      <c r="L185" s="60" t="s">
        <v>217</v>
      </c>
      <c r="M185" s="60" t="s">
        <v>217</v>
      </c>
      <c r="N185" s="60" t="s">
        <v>217</v>
      </c>
      <c r="O185" s="5"/>
      <c r="P185" s="5"/>
      <c r="Q185" s="5"/>
      <c r="R185" s="5"/>
      <c r="S185" s="5"/>
      <c r="T185" s="5"/>
    </row>
    <row r="186" spans="1:20" ht="54" x14ac:dyDescent="0.25">
      <c r="A186" s="28" t="s">
        <v>191</v>
      </c>
      <c r="B186" s="65" t="s">
        <v>14</v>
      </c>
      <c r="C186" s="60" t="s">
        <v>217</v>
      </c>
      <c r="D186" s="60" t="s">
        <v>217</v>
      </c>
      <c r="E186" s="60"/>
      <c r="F186" s="60" t="s">
        <v>217</v>
      </c>
      <c r="G186" s="60" t="s">
        <v>217</v>
      </c>
      <c r="H186" s="60" t="s">
        <v>217</v>
      </c>
      <c r="I186" s="60" t="s">
        <v>217</v>
      </c>
      <c r="J186" s="60" t="s">
        <v>217</v>
      </c>
      <c r="K186" s="60" t="s">
        <v>217</v>
      </c>
      <c r="L186" s="60" t="s">
        <v>217</v>
      </c>
      <c r="M186" s="60" t="s">
        <v>217</v>
      </c>
      <c r="N186" s="60" t="s">
        <v>217</v>
      </c>
      <c r="O186" s="5"/>
      <c r="P186" s="5"/>
      <c r="Q186" s="5"/>
      <c r="R186" s="5"/>
      <c r="S186" s="5"/>
      <c r="T186" s="5"/>
    </row>
    <row r="187" spans="1:20" ht="72" x14ac:dyDescent="0.25">
      <c r="A187" s="28" t="s">
        <v>192</v>
      </c>
      <c r="B187" s="65" t="s">
        <v>38</v>
      </c>
      <c r="C187" s="60" t="s">
        <v>217</v>
      </c>
      <c r="D187" s="60" t="s">
        <v>217</v>
      </c>
      <c r="E187" s="60" t="s">
        <v>217</v>
      </c>
      <c r="F187" s="60" t="s">
        <v>217</v>
      </c>
      <c r="G187" s="60" t="s">
        <v>217</v>
      </c>
      <c r="H187" s="60" t="s">
        <v>217</v>
      </c>
      <c r="I187" s="60" t="s">
        <v>217</v>
      </c>
      <c r="J187" s="60" t="s">
        <v>217</v>
      </c>
      <c r="K187" s="60" t="s">
        <v>217</v>
      </c>
      <c r="L187" s="60" t="s">
        <v>217</v>
      </c>
      <c r="M187" s="60" t="s">
        <v>217</v>
      </c>
      <c r="N187" s="60" t="s">
        <v>217</v>
      </c>
      <c r="O187" s="4"/>
      <c r="P187" s="4"/>
      <c r="Q187" s="4"/>
      <c r="R187" s="4"/>
      <c r="S187" s="4"/>
      <c r="T187" s="4"/>
    </row>
    <row r="188" spans="1:20" ht="18" x14ac:dyDescent="0.35">
      <c r="A188" s="66"/>
      <c r="B188" s="67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4"/>
      <c r="P188" s="4"/>
      <c r="Q188" s="4"/>
      <c r="R188" s="4"/>
      <c r="S188" s="4"/>
      <c r="T188" s="4"/>
    </row>
    <row r="189" spans="1:20" ht="18" x14ac:dyDescent="0.35">
      <c r="A189" s="68" t="s">
        <v>195</v>
      </c>
      <c r="B189" s="68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4"/>
      <c r="P189" s="4"/>
      <c r="Q189" s="4"/>
      <c r="R189" s="4"/>
      <c r="S189" s="4"/>
      <c r="T189" s="4"/>
    </row>
    <row r="190" spans="1:20" ht="18" x14ac:dyDescent="0.35">
      <c r="A190" s="68" t="s">
        <v>194</v>
      </c>
      <c r="B190" s="68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4"/>
      <c r="P190" s="4"/>
      <c r="Q190" s="4"/>
      <c r="R190" s="4"/>
      <c r="S190" s="4"/>
      <c r="T190" s="4"/>
    </row>
    <row r="191" spans="1:20" ht="23.25" customHeight="1" x14ac:dyDescent="0.35">
      <c r="A191" s="69" t="s">
        <v>193</v>
      </c>
      <c r="B191" s="68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4"/>
      <c r="P191" s="4"/>
      <c r="Q191" s="4"/>
      <c r="R191" s="4"/>
      <c r="S191" s="4"/>
      <c r="T191" s="4"/>
    </row>
    <row r="192" spans="1:20" ht="18" x14ac:dyDescent="0.35">
      <c r="A192" s="2"/>
      <c r="B192" s="3"/>
      <c r="C192" s="4"/>
      <c r="D192" s="4"/>
      <c r="E192" s="4"/>
      <c r="F192" s="4"/>
      <c r="G192" s="4"/>
      <c r="H192" s="21"/>
      <c r="I192" s="4"/>
      <c r="J192" s="4"/>
      <c r="K192" s="21"/>
      <c r="L192" s="4"/>
      <c r="M192" s="4"/>
      <c r="N192" s="21"/>
      <c r="O192" s="4"/>
      <c r="P192" s="4"/>
      <c r="Q192" s="4"/>
      <c r="R192" s="4"/>
      <c r="S192" s="4"/>
      <c r="T192" s="4"/>
    </row>
    <row r="193" spans="1:14" x14ac:dyDescent="0.25">
      <c r="A193" s="4"/>
      <c r="B193" s="5"/>
      <c r="C193" s="4"/>
      <c r="D193" s="4"/>
      <c r="E193" s="4"/>
      <c r="F193" s="4"/>
      <c r="G193" s="4"/>
      <c r="H193" s="21"/>
      <c r="I193" s="4"/>
      <c r="J193" s="4"/>
      <c r="K193" s="21"/>
      <c r="L193" s="4"/>
      <c r="M193" s="4"/>
      <c r="N193" s="21"/>
    </row>
    <row r="194" spans="1:14" x14ac:dyDescent="0.25">
      <c r="A194" s="4"/>
      <c r="B194" s="5"/>
      <c r="C194" s="4"/>
      <c r="D194" s="4"/>
      <c r="E194" s="4"/>
      <c r="F194" s="4"/>
      <c r="G194" s="4"/>
      <c r="H194" s="21"/>
      <c r="I194" s="4"/>
      <c r="J194" s="4"/>
      <c r="K194" s="21"/>
      <c r="L194" s="4"/>
      <c r="M194" s="4"/>
      <c r="N194" s="21"/>
    </row>
    <row r="195" spans="1:14" x14ac:dyDescent="0.25">
      <c r="A195" s="4"/>
      <c r="B195" s="5"/>
      <c r="C195" s="4"/>
      <c r="D195" s="4"/>
      <c r="E195" s="4"/>
      <c r="F195" s="4"/>
      <c r="G195" s="4"/>
      <c r="H195" s="21"/>
      <c r="I195" s="4"/>
      <c r="J195" s="4"/>
      <c r="K195" s="21"/>
      <c r="L195" s="4"/>
      <c r="M195" s="4"/>
      <c r="N195" s="21"/>
    </row>
    <row r="196" spans="1:14" x14ac:dyDescent="0.25">
      <c r="A196" s="4"/>
      <c r="B196" s="5"/>
      <c r="C196" s="4"/>
      <c r="D196" s="4"/>
      <c r="E196" s="4"/>
      <c r="F196" s="4"/>
      <c r="G196" s="4"/>
      <c r="H196" s="21"/>
      <c r="I196" s="4"/>
      <c r="J196" s="4"/>
      <c r="K196" s="21"/>
      <c r="L196" s="4"/>
      <c r="M196" s="4"/>
      <c r="N196" s="21"/>
    </row>
    <row r="197" spans="1:14" x14ac:dyDescent="0.25">
      <c r="A197" s="4"/>
      <c r="B197" s="5"/>
      <c r="C197" s="4"/>
      <c r="D197" s="4"/>
      <c r="E197" s="4"/>
      <c r="F197" s="4"/>
      <c r="G197" s="4"/>
      <c r="H197" s="21"/>
      <c r="I197" s="4"/>
      <c r="J197" s="4"/>
      <c r="K197" s="21"/>
      <c r="L197" s="4"/>
      <c r="M197" s="4"/>
      <c r="N197" s="21"/>
    </row>
  </sheetData>
  <mergeCells count="18">
    <mergeCell ref="A94:N94"/>
    <mergeCell ref="A75:L75"/>
    <mergeCell ref="A65:I65"/>
    <mergeCell ref="A62:E62"/>
    <mergeCell ref="E7:E9"/>
    <mergeCell ref="A6:A9"/>
    <mergeCell ref="I7:K7"/>
    <mergeCell ref="F7:H7"/>
    <mergeCell ref="L7:N7"/>
    <mergeCell ref="L1:N1"/>
    <mergeCell ref="A3:N3"/>
    <mergeCell ref="A4:N4"/>
    <mergeCell ref="A5:N5"/>
    <mergeCell ref="F6:N6"/>
    <mergeCell ref="B6:B9"/>
    <mergeCell ref="C7:C9"/>
    <mergeCell ref="D7:D9"/>
    <mergeCell ref="L2:N2"/>
  </mergeCells>
  <printOptions horizontalCentered="1" verticalCentered="1"/>
  <pageMargins left="0" right="0" top="0" bottom="0" header="0" footer="0"/>
  <pageSetup paperSize="9" scale="44" orientation="landscape" useFirstPageNumber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2п для МО и ГО</vt:lpstr>
      <vt:lpstr>'форма 2п для МО и ГО'!Заголовки_для_печати</vt:lpstr>
      <vt:lpstr>'форма 2п для МО и ГО'!Область_печати</vt:lpstr>
    </vt:vector>
  </TitlesOfParts>
  <Company>economy.gov.ru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ОпоОиОВ</cp:lastModifiedBy>
  <cp:lastPrinted>2024-11-14T07:30:48Z</cp:lastPrinted>
  <dcterms:created xsi:type="dcterms:W3CDTF">2013-05-25T16:45:04Z</dcterms:created>
  <dcterms:modified xsi:type="dcterms:W3CDTF">2024-11-14T07:31:20Z</dcterms:modified>
</cp:coreProperties>
</file>